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65506" windowWidth="5985" windowHeight="6240" activeTab="1"/>
  </bookViews>
  <sheets>
    <sheet name="Income Statement" sheetId="1" r:id="rId1"/>
    <sheet name="Balance Sheet" sheetId="2" r:id="rId2"/>
    <sheet name="Changes in Equity" sheetId="3" r:id="rId3"/>
    <sheet name="Cashflow Statement" sheetId="4" r:id="rId4"/>
  </sheets>
  <externalReferences>
    <externalReference r:id="rId7"/>
  </externalReferences>
  <definedNames>
    <definedName name="_xlnm.Print_Area" localSheetId="1">'Balance Sheet'!$A$1:$J$65</definedName>
    <definedName name="_xlnm.Print_Area" localSheetId="3">'Cashflow Statement'!$A$1:$I$37</definedName>
    <definedName name="_xlnm.Print_Area" localSheetId="2">'Changes in Equity'!$A$1:$R$66</definedName>
    <definedName name="_xlnm.Print_Area" localSheetId="0">'Income Statement'!$A$1:$L$57</definedName>
    <definedName name="_xlnm.Print_Titles" localSheetId="1">'Balance Sheet'!$1:$10</definedName>
    <definedName name="_xlnm.Print_Titles" localSheetId="0">'Income Statement'!$1:$4</definedName>
    <definedName name="Z_BCA32CCD_4704_44AA_852A_20710627E95B_.wvu.PrintArea" localSheetId="1" hidden="1">'Balance Sheet'!$A$1:$J$65</definedName>
    <definedName name="Z_BCA32CCD_4704_44AA_852A_20710627E95B_.wvu.PrintArea" localSheetId="3" hidden="1">'Cashflow Statement'!$A$1:$I$37</definedName>
    <definedName name="Z_BCA32CCD_4704_44AA_852A_20710627E95B_.wvu.PrintArea" localSheetId="2" hidden="1">'Changes in Equity'!$A$1:$R$66</definedName>
    <definedName name="Z_BCA32CCD_4704_44AA_852A_20710627E95B_.wvu.PrintArea" localSheetId="0" hidden="1">'Income Statement'!$A$1:$L$57</definedName>
    <definedName name="Z_BCA32CCD_4704_44AA_852A_20710627E95B_.wvu.PrintTitles" localSheetId="1" hidden="1">'Balance Sheet'!$1:$10</definedName>
    <definedName name="Z_BCA32CCD_4704_44AA_852A_20710627E95B_.wvu.PrintTitles" localSheetId="0" hidden="1">'Income Statement'!$1:$4</definedName>
  </definedNames>
  <calcPr fullCalcOnLoad="1"/>
</workbook>
</file>

<file path=xl/sharedStrings.xml><?xml version="1.0" encoding="utf-8"?>
<sst xmlns="http://schemas.openxmlformats.org/spreadsheetml/2006/main" count="159" uniqueCount="118">
  <si>
    <t>RM'000</t>
  </si>
  <si>
    <t xml:space="preserve">Inventories </t>
  </si>
  <si>
    <t>Reserve</t>
  </si>
  <si>
    <t>Capital</t>
  </si>
  <si>
    <t>Retained</t>
  </si>
  <si>
    <t>Total</t>
  </si>
  <si>
    <t>(Company No: 356602-W)</t>
  </si>
  <si>
    <t>Condensed Consolidated Income Statements</t>
  </si>
  <si>
    <t>Cash and bank balances</t>
  </si>
  <si>
    <t>Other receivables</t>
  </si>
  <si>
    <t>Trade receivables</t>
  </si>
  <si>
    <t>Other payables</t>
  </si>
  <si>
    <t>Trade payables</t>
  </si>
  <si>
    <t>Share</t>
  </si>
  <si>
    <t xml:space="preserve">Share </t>
  </si>
  <si>
    <t>Revaluation</t>
  </si>
  <si>
    <t>Premium</t>
  </si>
  <si>
    <t>- 3 -</t>
  </si>
  <si>
    <t>REVENUE</t>
  </si>
  <si>
    <t xml:space="preserve">Condensed Consolidated Cash Flow Statement </t>
  </si>
  <si>
    <t xml:space="preserve">Kwantas Corporation Berhad </t>
  </si>
  <si>
    <t xml:space="preserve"> - 4 -</t>
  </si>
  <si>
    <t xml:space="preserve"> - 2 -</t>
  </si>
  <si>
    <t>Property, plant and equipment</t>
  </si>
  <si>
    <t>Borrowings</t>
  </si>
  <si>
    <t>Share capital</t>
  </si>
  <si>
    <t>Minority interests</t>
  </si>
  <si>
    <t xml:space="preserve">Borrowings </t>
  </si>
  <si>
    <t>Deferred tax liabilities</t>
  </si>
  <si>
    <t xml:space="preserve"> - 1 -</t>
  </si>
  <si>
    <t>Condensed Consolidated Statement of Changes in Equity</t>
  </si>
  <si>
    <t xml:space="preserve">Translation </t>
  </si>
  <si>
    <t xml:space="preserve">Reserve </t>
  </si>
  <si>
    <t>3 months Ended</t>
  </si>
  <si>
    <t>Net cash used in investing activities</t>
  </si>
  <si>
    <t>COST OF SALES</t>
  </si>
  <si>
    <t>OTHER INCOME</t>
  </si>
  <si>
    <t>ADMINISTRATIVE EXPENSES</t>
  </si>
  <si>
    <t>FINANCE COSTS</t>
  </si>
  <si>
    <t>INCOME TAX EXPENSE</t>
  </si>
  <si>
    <t>Equity holders of the parent</t>
  </si>
  <si>
    <t>ATTRIBUTABLE TO:</t>
  </si>
  <si>
    <t>Basic</t>
  </si>
  <si>
    <t>Diluted</t>
  </si>
  <si>
    <t>The condensed consolidated income statements should be read in conjunction with the audited financial statements for the</t>
  </si>
  <si>
    <t>The condensed consolidated balance sheet should be read in conjunction with the audited financial statements for the</t>
  </si>
  <si>
    <t>and the accompanying explanatory notes attached to the interim financial statements.</t>
  </si>
  <si>
    <t>The condensed consolidated cash flow statement should be read in conjunction with the audited financial statements for the</t>
  </si>
  <si>
    <t>Condensed Consolidated Balance Sheet</t>
  </si>
  <si>
    <t>SELLING EXPENSES</t>
  </si>
  <si>
    <t>ASSETS</t>
  </si>
  <si>
    <t>Non-Current Assets</t>
  </si>
  <si>
    <t>Current Assets</t>
  </si>
  <si>
    <t>Current Liabilities</t>
  </si>
  <si>
    <t>TOTAL ASSETS</t>
  </si>
  <si>
    <t>EQUITY AND LIABILITIES</t>
  </si>
  <si>
    <t>Share premium</t>
  </si>
  <si>
    <t>Other reserves</t>
  </si>
  <si>
    <t>Retained earnings</t>
  </si>
  <si>
    <t>Total Equity</t>
  </si>
  <si>
    <t>Non-Current Liabilities</t>
  </si>
  <si>
    <t>Total Liabilities</t>
  </si>
  <si>
    <t>TOTAL EQUITY AND LIABILITIES</t>
  </si>
  <si>
    <t xml:space="preserve">Minority </t>
  </si>
  <si>
    <t>Equity</t>
  </si>
  <si>
    <t>Distributable</t>
  </si>
  <si>
    <t>Non-Distributable</t>
  </si>
  <si>
    <t>Plantation development expenditure</t>
  </si>
  <si>
    <t>Effects of exchange rate changes</t>
  </si>
  <si>
    <t>Earnings</t>
  </si>
  <si>
    <t>Note</t>
  </si>
  <si>
    <t>Investment properties</t>
  </si>
  <si>
    <t>At 1 July 2007</t>
  </si>
  <si>
    <t>Prepaid lease payments</t>
  </si>
  <si>
    <r>
      <t xml:space="preserve">   TO EQUITY HOLDERS OF PARENT (SEN)</t>
    </r>
    <r>
      <rPr>
        <b/>
        <sz val="11"/>
        <rFont val="Times New Roman"/>
        <family val="1"/>
      </rPr>
      <t>:</t>
    </r>
  </si>
  <si>
    <t>year ended 30 June 2008 and the accompanying explanatory notes attached to the interim financial statements.</t>
  </si>
  <si>
    <t>At 1 July 2008</t>
  </si>
  <si>
    <t>The condensed consolidated statement of changes in equity should be read in conjunction with the audited financial statements for the year ended 30 June 2008</t>
  </si>
  <si>
    <t>As at 30.6.08</t>
  </si>
  <si>
    <t>(Audited)</t>
  </si>
  <si>
    <t>Deferred tax assets</t>
  </si>
  <si>
    <t>Dividend paid to minority interests</t>
  </si>
  <si>
    <t>(LOSS)/PROFIT BEFORE TAX</t>
  </si>
  <si>
    <t>Issue of shares - Employees'</t>
  </si>
  <si>
    <t xml:space="preserve">  Share Option Scheme</t>
  </si>
  <si>
    <t>Net cash used in operating activities</t>
  </si>
  <si>
    <t>GROSS PROFIT</t>
  </si>
  <si>
    <t>Net cash generated from financing activities</t>
  </si>
  <si>
    <t>For The Year Ended 30 June 2009</t>
  </si>
  <si>
    <t>30.6.09</t>
  </si>
  <si>
    <t>30.6.08</t>
  </si>
  <si>
    <t>12 months Ended</t>
  </si>
  <si>
    <t>As At 30 June 2009</t>
  </si>
  <si>
    <t>As at 30.6.09</t>
  </si>
  <si>
    <t>Equity attributable to equity holders of the Company</t>
  </si>
  <si>
    <t>Attributable to Equity Holders of the Company</t>
  </si>
  <si>
    <t>Interests</t>
  </si>
  <si>
    <t>As previously stated</t>
  </si>
  <si>
    <t>Effects of adopting FRS112</t>
  </si>
  <si>
    <t>At 1 July 2007 (restated)</t>
  </si>
  <si>
    <t>Disposal of subsidiary</t>
  </si>
  <si>
    <t>Foreign exchange differences</t>
  </si>
  <si>
    <t xml:space="preserve">  arising during the year</t>
  </si>
  <si>
    <t>Changes in tax rates on</t>
  </si>
  <si>
    <t xml:space="preserve">   deferred tax</t>
  </si>
  <si>
    <t>Profit for the year</t>
  </si>
  <si>
    <t>Dividend paid</t>
  </si>
  <si>
    <t>At 30 June 2008</t>
  </si>
  <si>
    <t>Loss for the year</t>
  </si>
  <si>
    <t>At 30 June 2009</t>
  </si>
  <si>
    <t>12 months ended</t>
  </si>
  <si>
    <t>Cash and cash equivalents at beginning of year</t>
  </si>
  <si>
    <t>Cash and cash equivalents at end of year</t>
  </si>
  <si>
    <t>Revaluation surplus</t>
  </si>
  <si>
    <t>Acquisition of subsidiaries</t>
  </si>
  <si>
    <t>PROFIT/(LOSS) FOR THE PERIOD/YEAR</t>
  </si>
  <si>
    <t xml:space="preserve">EARNINGS/(LOSS) PER SHARE ATTRIBUTABLE </t>
  </si>
  <si>
    <t>Net (decrease)/increase in cash and cash equivalents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</si>
</sst>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0.0"/>
  </numFmts>
  <fonts count="4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171" fontId="0" fillId="0" borderId="0" xfId="42" applyNumberFormat="1" applyFont="1" applyBorder="1" applyAlignment="1">
      <alignment/>
    </xf>
    <xf numFmtId="9" fontId="0" fillId="0" borderId="0" xfId="57" applyFont="1" applyAlignment="1">
      <alignment vertical="top"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1" fontId="5" fillId="0" borderId="11" xfId="42" applyNumberFormat="1" applyFont="1" applyBorder="1" applyAlignment="1">
      <alignment horizontal="center"/>
    </xf>
    <xf numFmtId="0" fontId="5" fillId="0" borderId="0" xfId="0" applyFont="1" applyAlignment="1" quotePrefix="1">
      <alignment/>
    </xf>
    <xf numFmtId="171" fontId="5" fillId="0" borderId="0" xfId="42" applyNumberFormat="1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71" fontId="5" fillId="0" borderId="0" xfId="42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vertical="top" wrapText="1"/>
    </xf>
    <xf numFmtId="171" fontId="5" fillId="0" borderId="0" xfId="42" applyNumberFormat="1" applyFont="1" applyBorder="1" applyAlignment="1">
      <alignment vertical="top"/>
    </xf>
    <xf numFmtId="0" fontId="4" fillId="0" borderId="0" xfId="0" applyFont="1" applyAlignment="1">
      <alignment vertical="top" wrapText="1"/>
    </xf>
    <xf numFmtId="171" fontId="5" fillId="0" borderId="0" xfId="42" applyNumberFormat="1" applyFont="1" applyBorder="1" applyAlignment="1">
      <alignment vertical="center"/>
    </xf>
    <xf numFmtId="171" fontId="5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3" fontId="9" fillId="0" borderId="0" xfId="42" applyFont="1" applyAlignment="1">
      <alignment horizontal="right"/>
    </xf>
    <xf numFmtId="43" fontId="9" fillId="0" borderId="0" xfId="42" applyFont="1" applyAlignment="1">
      <alignment/>
    </xf>
    <xf numFmtId="0" fontId="11" fillId="0" borderId="0" xfId="0" applyFont="1" applyAlignment="1">
      <alignment/>
    </xf>
    <xf numFmtId="43" fontId="9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172" fontId="9" fillId="0" borderId="0" xfId="0" applyNumberFormat="1" applyFont="1" applyAlignment="1">
      <alignment/>
    </xf>
    <xf numFmtId="172" fontId="9" fillId="0" borderId="0" xfId="42" applyNumberFormat="1" applyFont="1" applyAlignment="1">
      <alignment/>
    </xf>
    <xf numFmtId="170" fontId="9" fillId="0" borderId="0" xfId="42" applyNumberFormat="1" applyFont="1" applyAlignment="1">
      <alignment/>
    </xf>
    <xf numFmtId="170" fontId="0" fillId="0" borderId="0" xfId="0" applyNumberFormat="1" applyAlignment="1">
      <alignment/>
    </xf>
    <xf numFmtId="2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42" applyNumberFormat="1" applyFont="1" applyAlignment="1">
      <alignment/>
    </xf>
    <xf numFmtId="171" fontId="5" fillId="0" borderId="10" xfId="42" applyNumberFormat="1" applyFont="1" applyBorder="1" applyAlignment="1">
      <alignment/>
    </xf>
    <xf numFmtId="171" fontId="4" fillId="0" borderId="0" xfId="42" applyNumberFormat="1" applyFont="1" applyAlignment="1">
      <alignment horizontal="center"/>
    </xf>
    <xf numFmtId="171" fontId="4" fillId="0" borderId="12" xfId="42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171" fontId="5" fillId="0" borderId="0" xfId="42" applyNumberFormat="1" applyFont="1" applyFill="1" applyAlignment="1">
      <alignment/>
    </xf>
    <xf numFmtId="171" fontId="5" fillId="0" borderId="11" xfId="42" applyNumberFormat="1" applyFont="1" applyFill="1" applyBorder="1" applyAlignment="1">
      <alignment horizontal="center"/>
    </xf>
    <xf numFmtId="171" fontId="5" fillId="0" borderId="10" xfId="42" applyNumberFormat="1" applyFont="1" applyFill="1" applyBorder="1" applyAlignment="1">
      <alignment/>
    </xf>
    <xf numFmtId="171" fontId="5" fillId="0" borderId="0" xfId="42" applyNumberFormat="1" applyFont="1" applyFill="1" applyBorder="1" applyAlignment="1">
      <alignment horizontal="center"/>
    </xf>
    <xf numFmtId="171" fontId="5" fillId="0" borderId="13" xfId="42" applyNumberFormat="1" applyFont="1" applyFill="1" applyBorder="1" applyAlignment="1">
      <alignment horizontal="center"/>
    </xf>
    <xf numFmtId="171" fontId="5" fillId="0" borderId="0" xfId="42" applyNumberFormat="1" applyFont="1" applyFill="1" applyBorder="1" applyAlignment="1">
      <alignment vertical="top"/>
    </xf>
    <xf numFmtId="171" fontId="5" fillId="0" borderId="10" xfId="42" applyNumberFormat="1" applyFont="1" applyFill="1" applyBorder="1" applyAlignment="1">
      <alignment vertical="top"/>
    </xf>
    <xf numFmtId="171" fontId="5" fillId="0" borderId="0" xfId="42" applyNumberFormat="1" applyFont="1" applyFill="1" applyBorder="1" applyAlignment="1">
      <alignment vertical="center"/>
    </xf>
    <xf numFmtId="171" fontId="5" fillId="0" borderId="10" xfId="4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171" fontId="5" fillId="0" borderId="0" xfId="42" applyNumberFormat="1" applyFont="1" applyFill="1" applyBorder="1" applyAlignment="1">
      <alignment/>
    </xf>
    <xf numFmtId="171" fontId="5" fillId="0" borderId="14" xfId="42" applyNumberFormat="1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71" fontId="5" fillId="33" borderId="0" xfId="42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/>
    </xf>
    <xf numFmtId="171" fontId="5" fillId="33" borderId="10" xfId="42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71" fontId="5" fillId="33" borderId="0" xfId="42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171" fontId="4" fillId="33" borderId="0" xfId="42" applyNumberFormat="1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171" fontId="4" fillId="33" borderId="12" xfId="42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71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71" fontId="0" fillId="33" borderId="0" xfId="0" applyNumberFormat="1" applyFont="1" applyFill="1" applyAlignment="1">
      <alignment/>
    </xf>
    <xf numFmtId="171" fontId="0" fillId="33" borderId="0" xfId="42" applyNumberFormat="1" applyFont="1" applyFill="1" applyAlignment="1">
      <alignment/>
    </xf>
    <xf numFmtId="171" fontId="5" fillId="33" borderId="0" xfId="42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71" fontId="0" fillId="33" borderId="0" xfId="42" applyNumberFormat="1" applyFont="1" applyFill="1" applyAlignment="1">
      <alignment/>
    </xf>
    <xf numFmtId="0" fontId="11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43" fontId="9" fillId="33" borderId="0" xfId="42" applyFont="1" applyFill="1" applyAlignment="1">
      <alignment horizontal="right"/>
    </xf>
    <xf numFmtId="171" fontId="9" fillId="33" borderId="0" xfId="42" applyNumberFormat="1" applyFont="1" applyFill="1" applyAlignment="1">
      <alignment horizontal="right"/>
    </xf>
    <xf numFmtId="171" fontId="9" fillId="33" borderId="0" xfId="42" applyNumberFormat="1" applyFont="1" applyFill="1" applyAlignment="1">
      <alignment/>
    </xf>
    <xf numFmtId="43" fontId="9" fillId="33" borderId="0" xfId="42" applyFont="1" applyFill="1" applyAlignment="1">
      <alignment/>
    </xf>
    <xf numFmtId="170" fontId="9" fillId="33" borderId="0" xfId="42" applyNumberFormat="1" applyFont="1" applyFill="1" applyAlignment="1">
      <alignment/>
    </xf>
    <xf numFmtId="43" fontId="9" fillId="33" borderId="0" xfId="0" applyNumberFormat="1" applyFont="1" applyFill="1" applyAlignment="1">
      <alignment/>
    </xf>
    <xf numFmtId="172" fontId="9" fillId="33" borderId="0" xfId="0" applyNumberFormat="1" applyFont="1" applyFill="1" applyAlignment="1">
      <alignment/>
    </xf>
    <xf numFmtId="172" fontId="9" fillId="33" borderId="0" xfId="42" applyNumberFormat="1" applyFont="1" applyFill="1" applyAlignment="1">
      <alignment/>
    </xf>
    <xf numFmtId="170" fontId="0" fillId="33" borderId="0" xfId="0" applyNumberFormat="1" applyFill="1" applyAlignment="1">
      <alignment/>
    </xf>
    <xf numFmtId="2" fontId="9" fillId="33" borderId="0" xfId="0" applyNumberFormat="1" applyFont="1" applyFill="1" applyAlignment="1">
      <alignment/>
    </xf>
    <xf numFmtId="171" fontId="5" fillId="33" borderId="0" xfId="42" applyNumberFormat="1" applyFont="1" applyFill="1" applyBorder="1" applyAlignment="1">
      <alignment/>
    </xf>
    <xf numFmtId="171" fontId="5" fillId="33" borderId="0" xfId="42" applyNumberFormat="1" applyFont="1" applyFill="1" applyBorder="1" applyAlignment="1">
      <alignment horizontal="right"/>
    </xf>
    <xf numFmtId="171" fontId="4" fillId="33" borderId="0" xfId="42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171" fontId="5" fillId="33" borderId="13" xfId="42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13" fillId="0" borderId="0" xfId="0" applyFont="1" applyAlignment="1">
      <alignment horizontal="center"/>
    </xf>
    <xf numFmtId="43" fontId="5" fillId="0" borderId="0" xfId="42" applyNumberFormat="1" applyFont="1" applyFill="1" applyBorder="1" applyAlignment="1">
      <alignment/>
    </xf>
    <xf numFmtId="43" fontId="5" fillId="0" borderId="0" xfId="42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171" fontId="4" fillId="33" borderId="10" xfId="42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4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center"/>
    </xf>
    <xf numFmtId="171" fontId="4" fillId="0" borderId="0" xfId="42" applyNumberFormat="1" applyFont="1" applyBorder="1" applyAlignment="1">
      <alignment horizontal="center"/>
    </xf>
    <xf numFmtId="0" fontId="0" fillId="33" borderId="0" xfId="0" applyFill="1" applyAlignment="1" quotePrefix="1">
      <alignment horizontal="center"/>
    </xf>
    <xf numFmtId="171" fontId="5" fillId="0" borderId="0" xfId="42" applyNumberFormat="1" applyFont="1" applyFill="1" applyBorder="1" applyAlignment="1">
      <alignment/>
    </xf>
    <xf numFmtId="43" fontId="5" fillId="33" borderId="0" xfId="42" applyFont="1" applyFill="1" applyAlignment="1">
      <alignment/>
    </xf>
    <xf numFmtId="43" fontId="5" fillId="33" borderId="0" xfId="42" applyFont="1" applyFill="1" applyBorder="1" applyAlignment="1">
      <alignment/>
    </xf>
    <xf numFmtId="43" fontId="4" fillId="33" borderId="10" xfId="42" applyFont="1" applyFill="1" applyBorder="1" applyAlignment="1">
      <alignment horizontal="center"/>
    </xf>
    <xf numFmtId="43" fontId="0" fillId="33" borderId="0" xfId="42" applyFont="1" applyFill="1" applyAlignment="1">
      <alignment/>
    </xf>
    <xf numFmtId="0" fontId="0" fillId="0" borderId="0" xfId="0" applyFill="1" applyAlignment="1">
      <alignment/>
    </xf>
    <xf numFmtId="171" fontId="4" fillId="0" borderId="10" xfId="42" applyNumberFormat="1" applyFont="1" applyBorder="1" applyAlignment="1">
      <alignment/>
    </xf>
    <xf numFmtId="171" fontId="5" fillId="0" borderId="13" xfId="42" applyNumberFormat="1" applyFont="1" applyFill="1" applyBorder="1" applyAlignment="1">
      <alignment/>
    </xf>
    <xf numFmtId="0" fontId="3" fillId="34" borderId="0" xfId="0" applyFont="1" applyFill="1" applyAlignment="1">
      <alignment/>
    </xf>
    <xf numFmtId="171" fontId="5" fillId="0" borderId="13" xfId="42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171" fontId="5" fillId="33" borderId="10" xfId="42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 quotePrefix="1">
      <alignment horizontal="center"/>
    </xf>
    <xf numFmtId="43" fontId="9" fillId="0" borderId="0" xfId="42" applyFont="1" applyAlignment="1">
      <alignment horizontal="center"/>
    </xf>
    <xf numFmtId="0" fontId="9" fillId="0" borderId="0" xfId="0" applyFont="1" applyAlignment="1">
      <alignment horizontal="center"/>
    </xf>
    <xf numFmtId="17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 horizont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43" fontId="5" fillId="0" borderId="0" xfId="0" applyNumberFormat="1" applyFont="1" applyFill="1" applyBorder="1" applyAlignment="1">
      <alignment/>
    </xf>
    <xf numFmtId="43" fontId="5" fillId="0" borderId="14" xfId="0" applyNumberFormat="1" applyFont="1" applyFill="1" applyBorder="1" applyAlignment="1">
      <alignment/>
    </xf>
    <xf numFmtId="43" fontId="4" fillId="33" borderId="0" xfId="42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71" fontId="5" fillId="33" borderId="15" xfId="42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15" xfId="0" applyFont="1" applyFill="1" applyBorder="1" applyAlignment="1">
      <alignment/>
    </xf>
    <xf numFmtId="43" fontId="5" fillId="33" borderId="16" xfId="42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1" fontId="4" fillId="0" borderId="10" xfId="42" applyNumberFormat="1" applyFont="1" applyFill="1" applyBorder="1" applyAlignment="1">
      <alignment/>
    </xf>
    <xf numFmtId="171" fontId="4" fillId="0" borderId="0" xfId="42" applyNumberFormat="1" applyFont="1" applyFill="1" applyBorder="1" applyAlignment="1">
      <alignment/>
    </xf>
    <xf numFmtId="171" fontId="5" fillId="0" borderId="10" xfId="42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1" fontId="0" fillId="0" borderId="0" xfId="42" applyNumberFormat="1" applyFont="1" applyFill="1" applyAlignment="1">
      <alignment/>
    </xf>
    <xf numFmtId="171" fontId="0" fillId="0" borderId="0" xfId="42" applyNumberFormat="1" applyFont="1" applyFill="1" applyBorder="1" applyAlignment="1">
      <alignment/>
    </xf>
    <xf numFmtId="9" fontId="0" fillId="0" borderId="0" xfId="57" applyFont="1" applyFill="1" applyAlignment="1">
      <alignment vertical="top"/>
    </xf>
    <xf numFmtId="9" fontId="0" fillId="0" borderId="0" xfId="57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171" fontId="4" fillId="0" borderId="0" xfId="42" applyNumberFormat="1" applyFont="1" applyFill="1" applyAlignment="1">
      <alignment horizontal="center"/>
    </xf>
    <xf numFmtId="171" fontId="4" fillId="0" borderId="12" xfId="42" applyNumberFormat="1" applyFont="1" applyFill="1" applyBorder="1" applyAlignment="1">
      <alignment horizontal="center"/>
    </xf>
    <xf numFmtId="171" fontId="4" fillId="0" borderId="0" xfId="42" applyNumberFormat="1" applyFont="1" applyFill="1" applyBorder="1" applyAlignment="1">
      <alignment horizontal="center"/>
    </xf>
    <xf numFmtId="171" fontId="0" fillId="0" borderId="0" xfId="42" applyNumberFormat="1" applyFont="1" applyFill="1" applyAlignment="1">
      <alignment/>
    </xf>
    <xf numFmtId="171" fontId="0" fillId="0" borderId="0" xfId="42" applyNumberFormat="1" applyFont="1" applyFill="1" applyBorder="1" applyAlignment="1">
      <alignment/>
    </xf>
    <xf numFmtId="171" fontId="0" fillId="0" borderId="0" xfId="42" applyNumberFormat="1" applyFont="1" applyFill="1" applyAlignment="1">
      <alignment/>
    </xf>
    <xf numFmtId="171" fontId="9" fillId="0" borderId="0" xfId="42" applyNumberFormat="1" applyFont="1" applyFill="1" applyAlignment="1">
      <alignment horizontal="right"/>
    </xf>
    <xf numFmtId="171" fontId="9" fillId="0" borderId="0" xfId="42" applyNumberFormat="1" applyFont="1" applyFill="1" applyAlignment="1">
      <alignment/>
    </xf>
    <xf numFmtId="0" fontId="5" fillId="0" borderId="0" xfId="0" applyFont="1" applyFill="1" applyBorder="1" applyAlignment="1">
      <alignment/>
    </xf>
    <xf numFmtId="43" fontId="5" fillId="0" borderId="0" xfId="42" applyFont="1" applyFill="1" applyAlignment="1">
      <alignment/>
    </xf>
    <xf numFmtId="171" fontId="5" fillId="0" borderId="0" xfId="42" applyNumberFormat="1" applyFont="1" applyFill="1" applyBorder="1" applyAlignment="1">
      <alignment horizontal="right"/>
    </xf>
    <xf numFmtId="171" fontId="0" fillId="0" borderId="0" xfId="0" applyNumberFormat="1" applyFill="1" applyAlignment="1">
      <alignment/>
    </xf>
    <xf numFmtId="171" fontId="5" fillId="0" borderId="13" xfId="0" applyNumberFormat="1" applyFont="1" applyFill="1" applyBorder="1" applyAlignment="1">
      <alignment/>
    </xf>
    <xf numFmtId="171" fontId="5" fillId="0" borderId="10" xfId="42" applyNumberFormat="1" applyFont="1" applyFill="1" applyBorder="1" applyAlignment="1">
      <alignment horizontal="center"/>
    </xf>
    <xf numFmtId="171" fontId="0" fillId="0" borderId="0" xfId="42" applyNumberFormat="1" applyFont="1" applyFill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171" fontId="4" fillId="33" borderId="0" xfId="42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0</xdr:row>
      <xdr:rowOff>171450</xdr:rowOff>
    </xdr:from>
    <xdr:to>
      <xdr:col>11</xdr:col>
      <xdr:colOff>533400</xdr:colOff>
      <xdr:row>4</xdr:row>
      <xdr:rowOff>57150</xdr:rowOff>
    </xdr:to>
    <xdr:pic>
      <xdr:nvPicPr>
        <xdr:cNvPr id="1" name="Picture 2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7181850" y="17145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0</xdr:row>
      <xdr:rowOff>123825</xdr:rowOff>
    </xdr:from>
    <xdr:to>
      <xdr:col>9</xdr:col>
      <xdr:colOff>266700</xdr:colOff>
      <xdr:row>4</xdr:row>
      <xdr:rowOff>38100</xdr:rowOff>
    </xdr:to>
    <xdr:pic>
      <xdr:nvPicPr>
        <xdr:cNvPr id="1" name="Picture 1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791200" y="123825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428625</xdr:colOff>
      <xdr:row>0</xdr:row>
      <xdr:rowOff>123825</xdr:rowOff>
    </xdr:from>
    <xdr:to>
      <xdr:col>9</xdr:col>
      <xdr:colOff>266700</xdr:colOff>
      <xdr:row>4</xdr:row>
      <xdr:rowOff>38100</xdr:rowOff>
    </xdr:to>
    <xdr:pic>
      <xdr:nvPicPr>
        <xdr:cNvPr id="2" name="Picture 1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791200" y="123825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514350</xdr:colOff>
      <xdr:row>1</xdr:row>
      <xdr:rowOff>47625</xdr:rowOff>
    </xdr:from>
    <xdr:to>
      <xdr:col>17</xdr:col>
      <xdr:colOff>276225</xdr:colOff>
      <xdr:row>4</xdr:row>
      <xdr:rowOff>152400</xdr:rowOff>
    </xdr:to>
    <xdr:pic>
      <xdr:nvPicPr>
        <xdr:cNvPr id="1" name="Picture 1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8886825" y="238125"/>
          <a:ext cx="847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172075" y="2009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6</xdr:col>
      <xdr:colOff>114300</xdr:colOff>
      <xdr:row>10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3409950" y="20097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95250</xdr:rowOff>
    </xdr:from>
    <xdr:to>
      <xdr:col>6</xdr:col>
      <xdr:colOff>142875</xdr:colOff>
      <xdr:row>9</xdr:row>
      <xdr:rowOff>95250</xdr:rowOff>
    </xdr:to>
    <xdr:sp>
      <xdr:nvSpPr>
        <xdr:cNvPr id="4" name="Line 4"/>
        <xdr:cNvSpPr>
          <a:spLocks/>
        </xdr:cNvSpPr>
      </xdr:nvSpPr>
      <xdr:spPr>
        <a:xfrm>
          <a:off x="2552700" y="180975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323850</xdr:colOff>
      <xdr:row>9</xdr:row>
      <xdr:rowOff>95250</xdr:rowOff>
    </xdr:from>
    <xdr:to>
      <xdr:col>14</xdr:col>
      <xdr:colOff>0</xdr:colOff>
      <xdr:row>9</xdr:row>
      <xdr:rowOff>95250</xdr:rowOff>
    </xdr:to>
    <xdr:sp>
      <xdr:nvSpPr>
        <xdr:cNvPr id="5" name="Line 5"/>
        <xdr:cNvSpPr>
          <a:spLocks/>
        </xdr:cNvSpPr>
      </xdr:nvSpPr>
      <xdr:spPr>
        <a:xfrm>
          <a:off x="6553200" y="18097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723900</xdr:colOff>
      <xdr:row>1</xdr:row>
      <xdr:rowOff>0</xdr:rowOff>
    </xdr:from>
    <xdr:to>
      <xdr:col>8</xdr:col>
      <xdr:colOff>638175</xdr:colOff>
      <xdr:row>4</xdr:row>
      <xdr:rowOff>95250</xdr:rowOff>
    </xdr:to>
    <xdr:pic>
      <xdr:nvPicPr>
        <xdr:cNvPr id="1" name="Picture 2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562475" y="190500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thqtrCFworking2009-%20NO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 sheet"/>
      <sheetName val="CF"/>
      <sheetName val="BS"/>
      <sheetName val="PL"/>
      <sheetName val="Notes 2009"/>
      <sheetName val="Depn."/>
      <sheetName val="Forex"/>
      <sheetName val="DMGZ"/>
      <sheetName val="DMOLEO"/>
      <sheetName val="DMPI"/>
      <sheetName val="DMZJG"/>
      <sheetName val="MI (2)"/>
      <sheetName val="Ave PK price "/>
      <sheetName val="Ave CPO price"/>
    </sheetNames>
    <sheetDataSet>
      <sheetData sheetId="0">
        <row r="48">
          <cell r="E48">
            <v>19698</v>
          </cell>
        </row>
        <row r="52">
          <cell r="E52">
            <v>144344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4"/>
  <sheetViews>
    <sheetView showGridLines="0" view="pageBreakPreview" zoomScale="75" zoomScaleSheetLayoutView="75" zoomScalePageLayoutView="0" workbookViewId="0" topLeftCell="A7">
      <selection activeCell="J31" sqref="J31"/>
    </sheetView>
  </sheetViews>
  <sheetFormatPr defaultColWidth="8.16015625" defaultRowHeight="12.75"/>
  <cols>
    <col min="1" max="1" width="3.5" style="2" customWidth="1"/>
    <col min="2" max="2" width="1.66796875" style="2" customWidth="1"/>
    <col min="3" max="3" width="1.83203125" style="2" customWidth="1"/>
    <col min="4" max="4" width="59.16015625" style="2" customWidth="1"/>
    <col min="5" max="5" width="15.16015625" style="151" customWidth="1"/>
    <col min="6" max="6" width="15" style="185" bestFit="1" customWidth="1"/>
    <col min="7" max="7" width="2.66015625" style="162" customWidth="1"/>
    <col min="8" max="8" width="15" style="162" customWidth="1"/>
    <col min="9" max="9" width="2.33203125" style="209" customWidth="1"/>
    <col min="10" max="10" width="16.33203125" style="185" bestFit="1" customWidth="1"/>
    <col min="11" max="11" width="2.33203125" style="2" customWidth="1"/>
    <col min="12" max="12" width="14.5" style="2" customWidth="1"/>
    <col min="13" max="13" width="9.83203125" style="2" customWidth="1"/>
    <col min="14" max="14" width="16.16015625" style="2" customWidth="1"/>
    <col min="15" max="16384" width="8.16015625" style="2" customWidth="1"/>
  </cols>
  <sheetData>
    <row r="1" spans="1:12" ht="20.25" customHeight="1">
      <c r="A1" s="13" t="s">
        <v>20</v>
      </c>
      <c r="B1" s="14"/>
      <c r="C1" s="14"/>
      <c r="D1" s="14"/>
      <c r="E1" s="145"/>
      <c r="F1" s="177"/>
      <c r="G1" s="56"/>
      <c r="H1" s="56"/>
      <c r="I1" s="66"/>
      <c r="J1" s="177"/>
      <c r="K1" s="14"/>
      <c r="L1" s="14"/>
    </row>
    <row r="2" spans="1:12" ht="15">
      <c r="A2" s="2" t="s">
        <v>6</v>
      </c>
      <c r="B2" s="14"/>
      <c r="C2" s="14"/>
      <c r="D2" s="14"/>
      <c r="E2" s="145"/>
      <c r="F2" s="177"/>
      <c r="G2" s="56"/>
      <c r="H2" s="56"/>
      <c r="I2" s="66"/>
      <c r="J2" s="177"/>
      <c r="K2" s="14"/>
      <c r="L2" s="14"/>
    </row>
    <row r="3" spans="1:12" ht="15">
      <c r="A3" s="14"/>
      <c r="B3" s="14"/>
      <c r="C3" s="14"/>
      <c r="D3" s="14"/>
      <c r="E3" s="145"/>
      <c r="F3" s="177"/>
      <c r="G3" s="56"/>
      <c r="H3" s="56"/>
      <c r="I3" s="66"/>
      <c r="J3" s="177"/>
      <c r="K3" s="14"/>
      <c r="L3" s="14"/>
    </row>
    <row r="4" spans="1:12" ht="12.75" customHeight="1">
      <c r="A4" s="13" t="s">
        <v>7</v>
      </c>
      <c r="B4" s="14"/>
      <c r="C4" s="14"/>
      <c r="D4" s="14"/>
      <c r="E4" s="145"/>
      <c r="F4" s="177"/>
      <c r="G4" s="56"/>
      <c r="H4" s="56"/>
      <c r="I4" s="66"/>
      <c r="J4" s="177"/>
      <c r="K4" s="14"/>
      <c r="L4" s="14"/>
    </row>
    <row r="5" spans="1:12" ht="12.75" customHeight="1">
      <c r="A5" s="13" t="s">
        <v>88</v>
      </c>
      <c r="B5" s="14"/>
      <c r="C5" s="14"/>
      <c r="D5" s="14"/>
      <c r="E5" s="145"/>
      <c r="F5" s="177"/>
      <c r="G5" s="56"/>
      <c r="H5" s="56"/>
      <c r="I5" s="66"/>
      <c r="J5" s="177"/>
      <c r="K5" s="14"/>
      <c r="L5" s="14"/>
    </row>
    <row r="6" spans="1:12" ht="7.5" customHeight="1">
      <c r="A6" s="15"/>
      <c r="B6" s="15"/>
      <c r="C6" s="15"/>
      <c r="D6" s="15"/>
      <c r="E6" s="123"/>
      <c r="F6" s="178"/>
      <c r="G6" s="179"/>
      <c r="H6" s="179"/>
      <c r="I6" s="179"/>
      <c r="J6" s="178"/>
      <c r="K6" s="15"/>
      <c r="L6" s="15"/>
    </row>
    <row r="7" spans="1:12" s="3" customFormat="1" ht="15">
      <c r="A7" s="17"/>
      <c r="B7" s="17"/>
      <c r="C7" s="17"/>
      <c r="D7" s="17"/>
      <c r="E7" s="129"/>
      <c r="F7" s="180"/>
      <c r="G7" s="66"/>
      <c r="H7" s="66"/>
      <c r="I7" s="66"/>
      <c r="J7" s="180"/>
      <c r="K7" s="17"/>
      <c r="L7" s="17"/>
    </row>
    <row r="8" spans="1:12" s="1" customFormat="1" ht="14.25">
      <c r="A8" s="226"/>
      <c r="B8" s="226"/>
      <c r="C8" s="226"/>
      <c r="D8" s="226"/>
      <c r="E8" s="226"/>
      <c r="F8" s="226"/>
      <c r="G8" s="226"/>
      <c r="H8" s="226"/>
      <c r="I8" s="181"/>
      <c r="J8" s="225"/>
      <c r="K8" s="225"/>
      <c r="L8" s="225"/>
    </row>
    <row r="9" spans="1:12" s="1" customFormat="1" ht="11.25" customHeight="1">
      <c r="A9" s="67"/>
      <c r="B9" s="67"/>
      <c r="C9" s="67"/>
      <c r="D9" s="67"/>
      <c r="E9" s="146"/>
      <c r="F9" s="182"/>
      <c r="G9" s="183"/>
      <c r="H9" s="182"/>
      <c r="I9" s="184"/>
      <c r="J9" s="185"/>
      <c r="K9" s="19"/>
      <c r="L9" s="118"/>
    </row>
    <row r="10" spans="1:12" s="1" customFormat="1" ht="18" customHeight="1">
      <c r="A10" s="13"/>
      <c r="B10" s="13"/>
      <c r="C10" s="13"/>
      <c r="D10" s="13"/>
      <c r="E10" s="144"/>
      <c r="F10" s="228" t="s">
        <v>33</v>
      </c>
      <c r="G10" s="228"/>
      <c r="H10" s="228"/>
      <c r="I10" s="186"/>
      <c r="J10" s="227" t="s">
        <v>91</v>
      </c>
      <c r="K10" s="227"/>
      <c r="L10" s="227"/>
    </row>
    <row r="11" spans="1:12" s="1" customFormat="1" ht="14.25">
      <c r="A11" s="13"/>
      <c r="B11" s="13"/>
      <c r="C11" s="13"/>
      <c r="D11" s="13"/>
      <c r="E11" s="144" t="s">
        <v>70</v>
      </c>
      <c r="F11" s="183" t="s">
        <v>89</v>
      </c>
      <c r="G11" s="19"/>
      <c r="H11" s="183" t="s">
        <v>90</v>
      </c>
      <c r="I11" s="183"/>
      <c r="J11" s="183" t="s">
        <v>89</v>
      </c>
      <c r="K11" s="19"/>
      <c r="L11" s="19" t="s">
        <v>90</v>
      </c>
    </row>
    <row r="12" spans="1:12" s="1" customFormat="1" ht="15">
      <c r="A12" s="14"/>
      <c r="B12" s="14"/>
      <c r="C12" s="13"/>
      <c r="D12" s="13"/>
      <c r="F12" s="183" t="s">
        <v>0</v>
      </c>
      <c r="G12" s="183"/>
      <c r="H12" s="183" t="s">
        <v>0</v>
      </c>
      <c r="I12" s="183"/>
      <c r="J12" s="183" t="s">
        <v>0</v>
      </c>
      <c r="K12" s="23"/>
      <c r="L12" s="19" t="s">
        <v>0</v>
      </c>
    </row>
    <row r="13" spans="1:12" s="1" customFormat="1" ht="15">
      <c r="A13" s="14"/>
      <c r="B13" s="14"/>
      <c r="C13" s="13"/>
      <c r="D13" s="13"/>
      <c r="F13" s="183"/>
      <c r="G13" s="183"/>
      <c r="H13" s="183"/>
      <c r="I13" s="183"/>
      <c r="J13" s="183"/>
      <c r="K13" s="23"/>
      <c r="L13" s="19" t="s">
        <v>79</v>
      </c>
    </row>
    <row r="14" spans="1:12" ht="7.5" customHeight="1">
      <c r="A14" s="14"/>
      <c r="B14" s="14"/>
      <c r="C14" s="14"/>
      <c r="D14" s="14"/>
      <c r="E14" s="145"/>
      <c r="F14" s="187"/>
      <c r="G14" s="66"/>
      <c r="H14" s="188"/>
      <c r="I14" s="189"/>
      <c r="J14" s="187"/>
      <c r="K14" s="17"/>
      <c r="L14" s="123"/>
    </row>
    <row r="15" spans="1:13" s="1" customFormat="1" ht="18" customHeight="1">
      <c r="A15" s="25"/>
      <c r="B15" s="25"/>
      <c r="C15" s="26"/>
      <c r="D15" s="26" t="s">
        <v>18</v>
      </c>
      <c r="E15" s="147">
        <v>3</v>
      </c>
      <c r="F15" s="132">
        <f>J15-1176239</f>
        <v>399721</v>
      </c>
      <c r="G15" s="132"/>
      <c r="H15" s="132">
        <f>L15-2397860</f>
        <v>1054303</v>
      </c>
      <c r="I15" s="132"/>
      <c r="J15" s="132">
        <f>1575983-23</f>
        <v>1575960</v>
      </c>
      <c r="K15" s="27"/>
      <c r="L15" s="27">
        <v>3452163</v>
      </c>
      <c r="M15" s="36"/>
    </row>
    <row r="16" spans="1:13" s="1" customFormat="1" ht="9.75" customHeight="1">
      <c r="A16" s="25"/>
      <c r="B16" s="25"/>
      <c r="C16" s="26"/>
      <c r="D16" s="26"/>
      <c r="E16" s="147"/>
      <c r="F16" s="132"/>
      <c r="G16" s="132"/>
      <c r="H16" s="132"/>
      <c r="I16" s="132"/>
      <c r="J16" s="132"/>
      <c r="K16" s="27"/>
      <c r="L16" s="27"/>
      <c r="M16" s="36"/>
    </row>
    <row r="17" spans="1:14" s="1" customFormat="1" ht="15" customHeight="1">
      <c r="A17" s="25"/>
      <c r="B17" s="25"/>
      <c r="C17" s="26"/>
      <c r="D17" s="26" t="s">
        <v>35</v>
      </c>
      <c r="E17" s="147"/>
      <c r="F17" s="132">
        <f>J17+1174116</f>
        <v>-387253</v>
      </c>
      <c r="G17" s="132"/>
      <c r="H17" s="132">
        <f>L17+2093995</f>
        <v>-968246</v>
      </c>
      <c r="I17" s="132"/>
      <c r="J17" s="132">
        <v>-1561369</v>
      </c>
      <c r="K17" s="27"/>
      <c r="L17" s="27">
        <v>-3062241</v>
      </c>
      <c r="M17" s="36"/>
      <c r="N17" s="140"/>
    </row>
    <row r="18" spans="1:12" s="3" customFormat="1" ht="5.25" customHeight="1">
      <c r="A18" s="28"/>
      <c r="B18" s="28"/>
      <c r="C18" s="28"/>
      <c r="D18" s="29"/>
      <c r="E18" s="24"/>
      <c r="F18" s="190"/>
      <c r="G18" s="132"/>
      <c r="H18" s="190"/>
      <c r="I18" s="191"/>
      <c r="J18" s="192"/>
      <c r="K18" s="27"/>
      <c r="L18" s="138"/>
    </row>
    <row r="19" spans="1:12" ht="9" customHeight="1">
      <c r="A19" s="30"/>
      <c r="B19" s="30"/>
      <c r="C19" s="30"/>
      <c r="D19" s="128"/>
      <c r="E19" s="148"/>
      <c r="F19" s="62"/>
      <c r="G19" s="62"/>
      <c r="H19" s="62"/>
      <c r="I19" s="62"/>
      <c r="J19" s="62"/>
      <c r="K19" s="31"/>
      <c r="L19" s="62"/>
    </row>
    <row r="20" spans="1:12" ht="13.5" customHeight="1">
      <c r="A20" s="30"/>
      <c r="B20" s="30"/>
      <c r="C20" s="30"/>
      <c r="D20" s="128" t="s">
        <v>86</v>
      </c>
      <c r="E20" s="148"/>
      <c r="F20" s="62">
        <f aca="true" t="shared" si="0" ref="F20:L20">SUM(F15:F17)</f>
        <v>12468</v>
      </c>
      <c r="G20" s="62">
        <f t="shared" si="0"/>
        <v>0</v>
      </c>
      <c r="H20" s="62">
        <f t="shared" si="0"/>
        <v>86057</v>
      </c>
      <c r="I20" s="62">
        <f t="shared" si="0"/>
        <v>0</v>
      </c>
      <c r="J20" s="62">
        <f t="shared" si="0"/>
        <v>14591</v>
      </c>
      <c r="K20" s="62">
        <f t="shared" si="0"/>
        <v>0</v>
      </c>
      <c r="L20" s="62">
        <f t="shared" si="0"/>
        <v>389922</v>
      </c>
    </row>
    <row r="21" spans="1:12" ht="6.75" customHeight="1">
      <c r="A21" s="30"/>
      <c r="B21" s="30"/>
      <c r="C21" s="30"/>
      <c r="D21" s="128"/>
      <c r="E21" s="148"/>
      <c r="F21" s="62"/>
      <c r="G21" s="62"/>
      <c r="H21" s="62"/>
      <c r="I21" s="62"/>
      <c r="J21" s="62"/>
      <c r="K21" s="31"/>
      <c r="L21" s="62"/>
    </row>
    <row r="22" spans="1:12" s="7" customFormat="1" ht="15" customHeight="1">
      <c r="A22" s="30"/>
      <c r="B22" s="30"/>
      <c r="C22" s="30"/>
      <c r="D22" s="13" t="s">
        <v>36</v>
      </c>
      <c r="E22" s="149"/>
      <c r="F22" s="62">
        <f>J22-10508</f>
        <v>6155</v>
      </c>
      <c r="G22" s="62"/>
      <c r="H22" s="62">
        <f>L22-8484</f>
        <v>9415</v>
      </c>
      <c r="I22" s="62"/>
      <c r="J22" s="62">
        <v>16663</v>
      </c>
      <c r="K22" s="31"/>
      <c r="L22" s="62">
        <v>17899</v>
      </c>
    </row>
    <row r="23" spans="1:12" s="7" customFormat="1" ht="5.25" customHeight="1">
      <c r="A23" s="30"/>
      <c r="B23" s="30"/>
      <c r="C23" s="30"/>
      <c r="D23" s="13"/>
      <c r="E23" s="149"/>
      <c r="F23" s="62"/>
      <c r="G23" s="62"/>
      <c r="H23" s="62"/>
      <c r="I23" s="62"/>
      <c r="J23" s="62"/>
      <c r="K23" s="31"/>
      <c r="L23" s="62">
        <v>0</v>
      </c>
    </row>
    <row r="24" spans="1:12" s="7" customFormat="1" ht="16.5" customHeight="1">
      <c r="A24" s="30"/>
      <c r="B24" s="30"/>
      <c r="C24" s="30"/>
      <c r="D24" s="13" t="s">
        <v>37</v>
      </c>
      <c r="E24" s="149"/>
      <c r="F24" s="62">
        <f>J24+26527</f>
        <v>-7612</v>
      </c>
      <c r="G24" s="62"/>
      <c r="H24" s="62">
        <f>L24+20671</f>
        <v>-16155</v>
      </c>
      <c r="I24" s="62"/>
      <c r="J24" s="62">
        <v>-34139</v>
      </c>
      <c r="K24" s="31"/>
      <c r="L24" s="62">
        <v>-36826</v>
      </c>
    </row>
    <row r="25" spans="1:12" s="7" customFormat="1" ht="6.75" customHeight="1">
      <c r="A25" s="30"/>
      <c r="B25" s="30"/>
      <c r="C25" s="30"/>
      <c r="D25" s="13"/>
      <c r="E25" s="149"/>
      <c r="F25" s="62"/>
      <c r="G25" s="62"/>
      <c r="H25" s="62"/>
      <c r="I25" s="62"/>
      <c r="J25" s="62"/>
      <c r="K25" s="31"/>
      <c r="L25" s="62">
        <v>0</v>
      </c>
    </row>
    <row r="26" spans="1:12" s="7" customFormat="1" ht="15.75" customHeight="1">
      <c r="A26" s="30"/>
      <c r="B26" s="30"/>
      <c r="C26" s="30"/>
      <c r="D26" s="13" t="s">
        <v>49</v>
      </c>
      <c r="E26" s="149"/>
      <c r="F26" s="62">
        <f>J26+48626</f>
        <v>-13879</v>
      </c>
      <c r="G26" s="62"/>
      <c r="H26" s="62">
        <f>L26+101549</f>
        <v>-25562</v>
      </c>
      <c r="I26" s="62"/>
      <c r="J26" s="62">
        <v>-62505</v>
      </c>
      <c r="K26" s="31"/>
      <c r="L26" s="62">
        <v>-127111</v>
      </c>
    </row>
    <row r="27" spans="1:12" s="7" customFormat="1" ht="5.25" customHeight="1">
      <c r="A27" s="30"/>
      <c r="B27" s="30"/>
      <c r="C27" s="30"/>
      <c r="D27" s="13"/>
      <c r="E27" s="149"/>
      <c r="F27" s="62"/>
      <c r="G27" s="62"/>
      <c r="H27" s="62"/>
      <c r="I27" s="62"/>
      <c r="J27" s="62"/>
      <c r="K27" s="31"/>
      <c r="L27" s="62">
        <v>0</v>
      </c>
    </row>
    <row r="28" spans="1:12" s="7" customFormat="1" ht="14.25" customHeight="1">
      <c r="A28" s="30"/>
      <c r="B28" s="30"/>
      <c r="C28" s="30"/>
      <c r="D28" s="13" t="s">
        <v>38</v>
      </c>
      <c r="E28" s="149"/>
      <c r="F28" s="62">
        <f>J28+23612</f>
        <v>-6488</v>
      </c>
      <c r="G28" s="62"/>
      <c r="H28" s="62">
        <f>L28+21468</f>
        <v>-9116</v>
      </c>
      <c r="I28" s="62"/>
      <c r="J28" s="62">
        <v>-30100</v>
      </c>
      <c r="K28" s="31"/>
      <c r="L28" s="62">
        <v>-30584</v>
      </c>
    </row>
    <row r="29" spans="1:12" s="7" customFormat="1" ht="6" customHeight="1">
      <c r="A29" s="30"/>
      <c r="B29" s="30"/>
      <c r="C29" s="30"/>
      <c r="D29" s="13"/>
      <c r="E29" s="149"/>
      <c r="F29" s="63"/>
      <c r="G29" s="62"/>
      <c r="H29" s="63"/>
      <c r="I29" s="62"/>
      <c r="J29" s="63"/>
      <c r="K29" s="31"/>
      <c r="L29" s="63"/>
    </row>
    <row r="30" spans="1:12" s="7" customFormat="1" ht="12" customHeight="1">
      <c r="A30" s="30"/>
      <c r="B30" s="30"/>
      <c r="C30" s="30"/>
      <c r="D30" s="32"/>
      <c r="E30" s="149"/>
      <c r="F30" s="64"/>
      <c r="G30" s="64"/>
      <c r="H30" s="64"/>
      <c r="I30" s="64"/>
      <c r="J30" s="64"/>
      <c r="K30" s="33"/>
      <c r="L30" s="64"/>
    </row>
    <row r="31" spans="1:12" s="7" customFormat="1" ht="15">
      <c r="A31" s="30"/>
      <c r="B31" s="30"/>
      <c r="C31" s="30"/>
      <c r="D31" s="32" t="s">
        <v>82</v>
      </c>
      <c r="E31" s="148"/>
      <c r="F31" s="64">
        <f aca="true" t="shared" si="1" ref="F31:L31">SUM(F20:F28)</f>
        <v>-9356</v>
      </c>
      <c r="G31" s="64">
        <f t="shared" si="1"/>
        <v>0</v>
      </c>
      <c r="H31" s="64">
        <f t="shared" si="1"/>
        <v>44639</v>
      </c>
      <c r="I31" s="64">
        <f t="shared" si="1"/>
        <v>0</v>
      </c>
      <c r="J31" s="64">
        <f t="shared" si="1"/>
        <v>-95490</v>
      </c>
      <c r="K31" s="64">
        <f t="shared" si="1"/>
        <v>0</v>
      </c>
      <c r="L31" s="64">
        <f t="shared" si="1"/>
        <v>213300</v>
      </c>
    </row>
    <row r="32" spans="1:12" s="7" customFormat="1" ht="11.25" customHeight="1">
      <c r="A32" s="30"/>
      <c r="B32" s="30"/>
      <c r="C32" s="30"/>
      <c r="D32" s="32"/>
      <c r="E32" s="148"/>
      <c r="F32" s="64"/>
      <c r="G32" s="64"/>
      <c r="H32" s="64"/>
      <c r="I32" s="64"/>
      <c r="J32" s="64"/>
      <c r="K32" s="33"/>
      <c r="L32" s="64"/>
    </row>
    <row r="33" spans="1:12" s="7" customFormat="1" ht="15">
      <c r="A33" s="30"/>
      <c r="B33" s="30"/>
      <c r="C33" s="30"/>
      <c r="D33" s="32" t="s">
        <v>39</v>
      </c>
      <c r="E33" s="148">
        <v>18</v>
      </c>
      <c r="F33" s="64">
        <f>J33+7485</f>
        <v>14795</v>
      </c>
      <c r="G33" s="64"/>
      <c r="H33" s="64">
        <f>L33+21008</f>
        <v>-1143</v>
      </c>
      <c r="I33" s="64"/>
      <c r="J33" s="64">
        <v>7310</v>
      </c>
      <c r="K33" s="33"/>
      <c r="L33" s="64">
        <v>-22151</v>
      </c>
    </row>
    <row r="34" spans="1:12" s="7" customFormat="1" ht="9" customHeight="1">
      <c r="A34" s="30"/>
      <c r="B34" s="30"/>
      <c r="C34" s="30"/>
      <c r="D34" s="32"/>
      <c r="E34" s="148"/>
      <c r="F34" s="65"/>
      <c r="G34" s="64"/>
      <c r="H34" s="65"/>
      <c r="I34" s="64"/>
      <c r="J34" s="65"/>
      <c r="K34" s="33"/>
      <c r="L34" s="65"/>
    </row>
    <row r="35" spans="1:12" s="7" customFormat="1" ht="4.5" customHeight="1">
      <c r="A35" s="30"/>
      <c r="B35" s="30"/>
      <c r="C35" s="30"/>
      <c r="D35" s="32"/>
      <c r="E35" s="148"/>
      <c r="F35" s="64"/>
      <c r="G35" s="64"/>
      <c r="H35" s="64"/>
      <c r="I35" s="64"/>
      <c r="J35" s="64"/>
      <c r="K35" s="33"/>
      <c r="L35" s="64"/>
    </row>
    <row r="36" spans="1:12" s="7" customFormat="1" ht="15" customHeight="1">
      <c r="A36" s="30"/>
      <c r="B36" s="30"/>
      <c r="C36" s="30"/>
      <c r="D36" s="32" t="s">
        <v>115</v>
      </c>
      <c r="E36" s="148">
        <v>3</v>
      </c>
      <c r="F36" s="62">
        <f>SUM(F31:F33)</f>
        <v>5439</v>
      </c>
      <c r="G36" s="62">
        <f aca="true" t="shared" si="2" ref="G36:L36">SUM(G31:G33)</f>
        <v>0</v>
      </c>
      <c r="H36" s="62">
        <f t="shared" si="2"/>
        <v>43496</v>
      </c>
      <c r="I36" s="62">
        <f t="shared" si="2"/>
        <v>0</v>
      </c>
      <c r="J36" s="62">
        <f t="shared" si="2"/>
        <v>-88180</v>
      </c>
      <c r="K36" s="62">
        <f t="shared" si="2"/>
        <v>0</v>
      </c>
      <c r="L36" s="62">
        <f t="shared" si="2"/>
        <v>191149</v>
      </c>
    </row>
    <row r="37" spans="1:12" s="7" customFormat="1" ht="3" customHeight="1" thickBot="1">
      <c r="A37" s="30"/>
      <c r="B37" s="30"/>
      <c r="C37" s="30"/>
      <c r="D37" s="32"/>
      <c r="E37" s="148"/>
      <c r="F37" s="69"/>
      <c r="G37" s="64"/>
      <c r="H37" s="69"/>
      <c r="I37" s="64"/>
      <c r="J37" s="69"/>
      <c r="K37" s="33"/>
      <c r="L37" s="69"/>
    </row>
    <row r="38" spans="1:12" ht="12.75" customHeight="1" thickTop="1">
      <c r="A38" s="14"/>
      <c r="B38" s="14"/>
      <c r="C38" s="14"/>
      <c r="D38" s="13"/>
      <c r="E38" s="145"/>
      <c r="F38" s="68"/>
      <c r="G38" s="68"/>
      <c r="H38" s="68"/>
      <c r="I38" s="68"/>
      <c r="J38" s="68"/>
      <c r="K38" s="34"/>
      <c r="L38" s="68"/>
    </row>
    <row r="39" spans="1:12" ht="18.75" customHeight="1">
      <c r="A39" s="14"/>
      <c r="B39" s="14"/>
      <c r="C39" s="14"/>
      <c r="D39" s="13" t="s">
        <v>41</v>
      </c>
      <c r="E39" s="145"/>
      <c r="F39" s="68"/>
      <c r="G39" s="68"/>
      <c r="H39" s="68"/>
      <c r="I39" s="68"/>
      <c r="J39" s="68"/>
      <c r="K39" s="34"/>
      <c r="L39" s="68"/>
    </row>
    <row r="40" spans="1:12" ht="17.25" customHeight="1">
      <c r="A40" s="14"/>
      <c r="B40" s="14"/>
      <c r="C40" s="14"/>
      <c r="D40" s="14" t="s">
        <v>40</v>
      </c>
      <c r="E40" s="145"/>
      <c r="F40" s="68">
        <f>J40+78547</f>
        <v>8035</v>
      </c>
      <c r="G40" s="68"/>
      <c r="H40" s="68">
        <f>L40-115312</f>
        <v>35527</v>
      </c>
      <c r="I40" s="68"/>
      <c r="J40" s="68">
        <f>J36-J41</f>
        <v>-70512</v>
      </c>
      <c r="K40" s="34"/>
      <c r="L40" s="68">
        <v>150839</v>
      </c>
    </row>
    <row r="41" spans="1:12" ht="15" customHeight="1">
      <c r="A41" s="14"/>
      <c r="B41" s="14"/>
      <c r="C41" s="14"/>
      <c r="D41" s="14" t="s">
        <v>26</v>
      </c>
      <c r="E41" s="145"/>
      <c r="F41" s="68">
        <f>J41+15072</f>
        <v>-2596</v>
      </c>
      <c r="G41" s="68"/>
      <c r="H41" s="68">
        <f>L41-32341</f>
        <v>7969</v>
      </c>
      <c r="I41" s="68"/>
      <c r="J41" s="68">
        <v>-17668</v>
      </c>
      <c r="K41" s="34"/>
      <c r="L41" s="68">
        <v>40310</v>
      </c>
    </row>
    <row r="42" spans="1:12" ht="18" customHeight="1" thickBot="1">
      <c r="A42" s="14"/>
      <c r="B42" s="14"/>
      <c r="C42" s="14"/>
      <c r="D42" s="13"/>
      <c r="E42" s="145"/>
      <c r="F42" s="139">
        <f>SUM(F40:F41)</f>
        <v>5439</v>
      </c>
      <c r="G42" s="68">
        <f aca="true" t="shared" si="3" ref="G42:L42">SUM(G40:G41)</f>
        <v>0</v>
      </c>
      <c r="H42" s="139">
        <f t="shared" si="3"/>
        <v>43496</v>
      </c>
      <c r="I42" s="68">
        <f t="shared" si="3"/>
        <v>0</v>
      </c>
      <c r="J42" s="139">
        <f t="shared" si="3"/>
        <v>-88180</v>
      </c>
      <c r="K42" s="68">
        <f t="shared" si="3"/>
        <v>0</v>
      </c>
      <c r="L42" s="139">
        <f t="shared" si="3"/>
        <v>191149</v>
      </c>
    </row>
    <row r="43" spans="1:12" ht="24" customHeight="1" thickTop="1">
      <c r="A43" s="14"/>
      <c r="B43" s="14"/>
      <c r="C43" s="14"/>
      <c r="D43" s="29"/>
      <c r="E43" s="129"/>
      <c r="F43" s="119"/>
      <c r="G43" s="119"/>
      <c r="H43" s="119"/>
      <c r="I43" s="119"/>
      <c r="J43" s="119"/>
      <c r="K43" s="120"/>
      <c r="L43" s="119"/>
    </row>
    <row r="44" spans="1:12" s="8" customFormat="1" ht="15">
      <c r="A44" s="2"/>
      <c r="B44" s="2"/>
      <c r="C44" s="2"/>
      <c r="D44" s="28"/>
      <c r="E44" s="129"/>
      <c r="F44" s="119"/>
      <c r="G44" s="193"/>
      <c r="H44" s="119"/>
      <c r="I44" s="119"/>
      <c r="J44" s="119"/>
      <c r="K44" s="121"/>
      <c r="L44" s="119"/>
    </row>
    <row r="45" spans="1:8" s="8" customFormat="1" ht="15" customHeight="1">
      <c r="A45" s="2"/>
      <c r="B45" s="2"/>
      <c r="C45" s="2"/>
      <c r="D45" s="29"/>
      <c r="E45" s="129"/>
      <c r="H45" s="168"/>
    </row>
    <row r="46" spans="1:12" s="8" customFormat="1" ht="29.25">
      <c r="A46" s="2"/>
      <c r="B46" s="2"/>
      <c r="C46" s="162"/>
      <c r="D46" s="164" t="s">
        <v>116</v>
      </c>
      <c r="E46" s="165"/>
      <c r="F46" s="228" t="s">
        <v>33</v>
      </c>
      <c r="G46" s="228"/>
      <c r="H46" s="228"/>
      <c r="I46" s="186"/>
      <c r="J46" s="227" t="s">
        <v>91</v>
      </c>
      <c r="K46" s="227"/>
      <c r="L46" s="227"/>
    </row>
    <row r="47" spans="1:12" s="8" customFormat="1" ht="16.5" customHeight="1">
      <c r="A47" s="2"/>
      <c r="B47" s="2"/>
      <c r="C47" s="162"/>
      <c r="D47" s="164" t="s">
        <v>74</v>
      </c>
      <c r="E47" s="166"/>
      <c r="F47" s="183" t="s">
        <v>89</v>
      </c>
      <c r="G47" s="19"/>
      <c r="H47" s="183" t="s">
        <v>90</v>
      </c>
      <c r="I47" s="183"/>
      <c r="J47" s="183" t="s">
        <v>89</v>
      </c>
      <c r="K47" s="19"/>
      <c r="L47" s="19" t="s">
        <v>90</v>
      </c>
    </row>
    <row r="48" spans="1:12" s="8" customFormat="1" ht="5.25" customHeight="1">
      <c r="A48" s="2"/>
      <c r="B48" s="2"/>
      <c r="C48" s="162"/>
      <c r="D48" s="164"/>
      <c r="E48" s="166"/>
      <c r="F48" s="187"/>
      <c r="G48" s="66"/>
      <c r="H48" s="188"/>
      <c r="I48" s="189"/>
      <c r="J48" s="187"/>
      <c r="K48" s="17"/>
      <c r="L48" s="123"/>
    </row>
    <row r="49" spans="1:12" s="8" customFormat="1" ht="16.5" customHeight="1">
      <c r="A49" s="2"/>
      <c r="B49" s="2"/>
      <c r="C49" s="162"/>
      <c r="D49" s="164"/>
      <c r="E49" s="166"/>
      <c r="F49" s="183"/>
      <c r="G49" s="66"/>
      <c r="H49" s="189"/>
      <c r="I49" s="189"/>
      <c r="J49" s="183"/>
      <c r="K49" s="17"/>
      <c r="L49" s="129"/>
    </row>
    <row r="50" spans="3:12" s="8" customFormat="1" ht="15">
      <c r="C50" s="168"/>
      <c r="D50" s="167" t="s">
        <v>42</v>
      </c>
      <c r="E50" s="145">
        <v>26</v>
      </c>
      <c r="F50" s="169">
        <v>2.58</v>
      </c>
      <c r="G50" s="66"/>
      <c r="H50" s="169">
        <v>11.4</v>
      </c>
      <c r="I50" s="66"/>
      <c r="J50" s="169">
        <v>-22.62</v>
      </c>
      <c r="K50" s="66"/>
      <c r="L50" s="169">
        <v>48.48</v>
      </c>
    </row>
    <row r="51" spans="3:12" s="8" customFormat="1" ht="15.75" thickBot="1">
      <c r="C51" s="168"/>
      <c r="D51" s="167" t="s">
        <v>43</v>
      </c>
      <c r="E51" s="145">
        <v>26</v>
      </c>
      <c r="F51" s="170">
        <v>2.53</v>
      </c>
      <c r="G51" s="56"/>
      <c r="H51" s="170">
        <v>11.13</v>
      </c>
      <c r="I51" s="66"/>
      <c r="J51" s="170">
        <v>-22.16</v>
      </c>
      <c r="K51" s="56"/>
      <c r="L51" s="170">
        <v>47.27</v>
      </c>
    </row>
    <row r="52" spans="3:12" s="8" customFormat="1" ht="15.75" thickTop="1">
      <c r="C52" s="168"/>
      <c r="D52" s="167"/>
      <c r="E52" s="166"/>
      <c r="F52" s="56"/>
      <c r="G52" s="56"/>
      <c r="H52" s="56"/>
      <c r="I52" s="66"/>
      <c r="J52" s="56"/>
      <c r="K52" s="56"/>
      <c r="L52" s="56"/>
    </row>
    <row r="53" spans="3:10" s="8" customFormat="1" ht="15">
      <c r="C53" s="168"/>
      <c r="D53" s="28"/>
      <c r="E53" s="155"/>
      <c r="F53" s="168"/>
      <c r="G53" s="168"/>
      <c r="H53" s="168"/>
      <c r="I53" s="194"/>
      <c r="J53" s="168"/>
    </row>
    <row r="54" spans="4:10" s="8" customFormat="1" ht="12.75">
      <c r="D54" s="122" t="s">
        <v>44</v>
      </c>
      <c r="E54" s="150"/>
      <c r="F54" s="168"/>
      <c r="G54" s="168"/>
      <c r="H54" s="168"/>
      <c r="I54" s="194"/>
      <c r="J54" s="168"/>
    </row>
    <row r="55" spans="4:10" s="8" customFormat="1" ht="12.75">
      <c r="D55" s="1" t="s">
        <v>75</v>
      </c>
      <c r="E55" s="150"/>
      <c r="F55" s="168"/>
      <c r="G55" s="168"/>
      <c r="H55" s="168"/>
      <c r="I55" s="194"/>
      <c r="J55" s="168"/>
    </row>
    <row r="56" spans="5:10" s="8" customFormat="1" ht="12.75">
      <c r="E56" s="150"/>
      <c r="F56" s="168"/>
      <c r="G56" s="168"/>
      <c r="H56" s="168"/>
      <c r="I56" s="194"/>
      <c r="J56" s="168"/>
    </row>
    <row r="57" spans="5:10" s="8" customFormat="1" ht="12.75">
      <c r="E57" s="158" t="s">
        <v>29</v>
      </c>
      <c r="F57" s="168"/>
      <c r="G57" s="168"/>
      <c r="H57" s="168"/>
      <c r="I57" s="194"/>
      <c r="J57" s="168"/>
    </row>
    <row r="58" spans="5:10" s="8" customFormat="1" ht="12.75">
      <c r="E58" s="150"/>
      <c r="F58" s="168"/>
      <c r="G58" s="168"/>
      <c r="H58" s="168"/>
      <c r="I58" s="194"/>
      <c r="J58" s="168"/>
    </row>
    <row r="59" spans="5:10" s="8" customFormat="1" ht="12.75">
      <c r="E59" s="150"/>
      <c r="F59" s="168"/>
      <c r="G59" s="168"/>
      <c r="H59" s="168"/>
      <c r="I59" s="194"/>
      <c r="J59" s="168"/>
    </row>
    <row r="60" spans="5:10" s="8" customFormat="1" ht="12.75">
      <c r="E60" s="150"/>
      <c r="F60" s="168"/>
      <c r="G60" s="168"/>
      <c r="H60" s="168"/>
      <c r="I60" s="194"/>
      <c r="J60" s="168"/>
    </row>
    <row r="61" spans="5:10" s="8" customFormat="1" ht="12.75">
      <c r="E61" s="150"/>
      <c r="F61" s="168"/>
      <c r="G61" s="168"/>
      <c r="H61" s="168"/>
      <c r="I61" s="194"/>
      <c r="J61" s="168"/>
    </row>
    <row r="62" spans="5:10" s="8" customFormat="1" ht="12.75">
      <c r="E62" s="150"/>
      <c r="F62" s="168"/>
      <c r="G62" s="168"/>
      <c r="H62" s="168"/>
      <c r="I62" s="194"/>
      <c r="J62" s="168"/>
    </row>
    <row r="63" spans="5:10" s="8" customFormat="1" ht="12.75">
      <c r="E63" s="150"/>
      <c r="F63" s="168"/>
      <c r="G63" s="168"/>
      <c r="H63" s="168"/>
      <c r="I63" s="194"/>
      <c r="J63" s="168"/>
    </row>
    <row r="64" spans="5:10" s="8" customFormat="1" ht="12.75">
      <c r="E64" s="150"/>
      <c r="F64" s="168"/>
      <c r="G64" s="168"/>
      <c r="H64" s="168"/>
      <c r="I64" s="194"/>
      <c r="J64" s="168"/>
    </row>
    <row r="65" spans="5:10" s="8" customFormat="1" ht="12.75">
      <c r="E65" s="150"/>
      <c r="F65" s="168"/>
      <c r="G65" s="168"/>
      <c r="H65" s="168"/>
      <c r="I65" s="194"/>
      <c r="J65" s="168"/>
    </row>
    <row r="66" spans="5:10" s="8" customFormat="1" ht="12.75">
      <c r="E66" s="150"/>
      <c r="F66" s="168"/>
      <c r="G66" s="168"/>
      <c r="H66" s="168"/>
      <c r="I66" s="194"/>
      <c r="J66" s="168"/>
    </row>
    <row r="67" spans="5:10" s="8" customFormat="1" ht="12.75">
      <c r="E67" s="150"/>
      <c r="F67" s="168"/>
      <c r="G67" s="168"/>
      <c r="H67" s="168"/>
      <c r="I67" s="194"/>
      <c r="J67" s="168"/>
    </row>
    <row r="68" spans="5:10" s="8" customFormat="1" ht="12.75">
      <c r="E68" s="150"/>
      <c r="F68" s="168"/>
      <c r="G68" s="168"/>
      <c r="H68" s="168"/>
      <c r="I68" s="194"/>
      <c r="J68" s="168"/>
    </row>
    <row r="69" spans="5:10" s="8" customFormat="1" ht="12.75">
      <c r="E69" s="150"/>
      <c r="F69" s="168"/>
      <c r="G69" s="168"/>
      <c r="H69" s="168"/>
      <c r="I69" s="194"/>
      <c r="J69" s="168"/>
    </row>
    <row r="70" spans="5:10" s="8" customFormat="1" ht="12.75">
      <c r="E70" s="150"/>
      <c r="F70" s="168"/>
      <c r="G70" s="168"/>
      <c r="H70" s="168"/>
      <c r="I70" s="194"/>
      <c r="J70" s="168"/>
    </row>
    <row r="71" spans="5:10" s="8" customFormat="1" ht="12.75">
      <c r="E71" s="150"/>
      <c r="F71" s="168"/>
      <c r="G71" s="168"/>
      <c r="H71" s="168"/>
      <c r="I71" s="194"/>
      <c r="J71" s="168"/>
    </row>
    <row r="72" spans="5:10" s="8" customFormat="1" ht="12.75">
      <c r="E72" s="150"/>
      <c r="F72" s="168"/>
      <c r="G72" s="168"/>
      <c r="H72" s="168"/>
      <c r="I72" s="194"/>
      <c r="J72" s="168"/>
    </row>
    <row r="73" spans="5:10" s="8" customFormat="1" ht="12.75">
      <c r="E73" s="150"/>
      <c r="F73" s="168"/>
      <c r="G73" s="168"/>
      <c r="H73" s="168"/>
      <c r="I73" s="194"/>
      <c r="J73" s="168"/>
    </row>
    <row r="74" spans="5:10" s="8" customFormat="1" ht="13.5" customHeight="1">
      <c r="E74" s="150"/>
      <c r="F74" s="168"/>
      <c r="G74" s="168"/>
      <c r="H74" s="168"/>
      <c r="I74" s="194"/>
      <c r="J74" s="168"/>
    </row>
    <row r="75" spans="5:10" s="8" customFormat="1" ht="12.75">
      <c r="E75" s="150"/>
      <c r="F75" s="168"/>
      <c r="G75" s="168"/>
      <c r="H75" s="168"/>
      <c r="I75" s="194"/>
      <c r="J75" s="168"/>
    </row>
    <row r="76" spans="5:10" s="8" customFormat="1" ht="12.75">
      <c r="E76" s="150"/>
      <c r="F76" s="168"/>
      <c r="G76" s="168"/>
      <c r="H76" s="168"/>
      <c r="I76" s="194"/>
      <c r="J76" s="168"/>
    </row>
    <row r="77" spans="5:10" s="8" customFormat="1" ht="12.75">
      <c r="E77" s="150"/>
      <c r="F77" s="168"/>
      <c r="G77" s="168"/>
      <c r="H77" s="168"/>
      <c r="I77" s="194"/>
      <c r="J77" s="168"/>
    </row>
    <row r="78" spans="5:10" s="8" customFormat="1" ht="12.75">
      <c r="E78" s="150"/>
      <c r="F78" s="168"/>
      <c r="G78" s="168"/>
      <c r="H78" s="168"/>
      <c r="I78" s="194"/>
      <c r="J78" s="168"/>
    </row>
    <row r="79" spans="5:10" s="8" customFormat="1" ht="12.75">
      <c r="E79" s="150"/>
      <c r="F79" s="168"/>
      <c r="G79" s="168"/>
      <c r="H79" s="168"/>
      <c r="I79" s="194"/>
      <c r="J79" s="168"/>
    </row>
    <row r="80" spans="5:10" s="8" customFormat="1" ht="12.75">
      <c r="E80" s="150"/>
      <c r="F80" s="168"/>
      <c r="G80" s="168"/>
      <c r="H80" s="168"/>
      <c r="I80" s="194"/>
      <c r="J80" s="168"/>
    </row>
    <row r="81" spans="5:10" s="8" customFormat="1" ht="12.75">
      <c r="E81" s="150"/>
      <c r="F81" s="168"/>
      <c r="G81" s="168"/>
      <c r="H81" s="168"/>
      <c r="I81" s="194"/>
      <c r="J81" s="168"/>
    </row>
    <row r="82" spans="5:10" s="8" customFormat="1" ht="12.75">
      <c r="E82" s="150"/>
      <c r="F82" s="168"/>
      <c r="G82" s="168"/>
      <c r="H82" s="168"/>
      <c r="I82" s="194"/>
      <c r="J82" s="168"/>
    </row>
    <row r="83" spans="5:10" s="8" customFormat="1" ht="12.75">
      <c r="E83" s="150"/>
      <c r="F83" s="168"/>
      <c r="G83" s="168"/>
      <c r="H83" s="168"/>
      <c r="I83" s="194"/>
      <c r="J83" s="168"/>
    </row>
    <row r="84" spans="5:10" s="8" customFormat="1" ht="12.75">
      <c r="E84" s="150"/>
      <c r="F84" s="168"/>
      <c r="G84" s="168"/>
      <c r="H84" s="168"/>
      <c r="I84" s="194"/>
      <c r="J84" s="168"/>
    </row>
    <row r="85" spans="5:10" s="8" customFormat="1" ht="12.75">
      <c r="E85" s="150"/>
      <c r="F85" s="168"/>
      <c r="G85" s="168"/>
      <c r="H85" s="168"/>
      <c r="I85" s="194"/>
      <c r="J85" s="168"/>
    </row>
    <row r="86" spans="5:10" s="8" customFormat="1" ht="12.75">
      <c r="E86" s="150"/>
      <c r="F86" s="168"/>
      <c r="G86" s="168"/>
      <c r="H86" s="168"/>
      <c r="I86" s="194"/>
      <c r="J86" s="168"/>
    </row>
    <row r="87" spans="5:10" s="8" customFormat="1" ht="12.75">
      <c r="E87" s="150"/>
      <c r="F87" s="168"/>
      <c r="G87" s="168"/>
      <c r="H87" s="168"/>
      <c r="I87" s="194"/>
      <c r="J87" s="168"/>
    </row>
    <row r="88" spans="5:10" s="8" customFormat="1" ht="12.75">
      <c r="E88" s="150"/>
      <c r="F88" s="168"/>
      <c r="G88" s="168"/>
      <c r="H88" s="168"/>
      <c r="I88" s="194"/>
      <c r="J88" s="168"/>
    </row>
    <row r="89" spans="5:10" s="8" customFormat="1" ht="12.75">
      <c r="E89" s="150"/>
      <c r="F89" s="168"/>
      <c r="G89" s="168"/>
      <c r="H89" s="168"/>
      <c r="I89" s="194"/>
      <c r="J89" s="168"/>
    </row>
    <row r="90" spans="5:10" s="8" customFormat="1" ht="12.75">
      <c r="E90" s="150"/>
      <c r="F90" s="168"/>
      <c r="G90" s="168"/>
      <c r="H90" s="168"/>
      <c r="I90" s="194"/>
      <c r="J90" s="168"/>
    </row>
    <row r="91" spans="5:10" s="8" customFormat="1" ht="12.75">
      <c r="E91" s="150"/>
      <c r="F91" s="168"/>
      <c r="G91" s="168"/>
      <c r="H91" s="168"/>
      <c r="I91" s="194"/>
      <c r="J91" s="168"/>
    </row>
    <row r="92" spans="5:10" s="8" customFormat="1" ht="12.75">
      <c r="E92" s="150"/>
      <c r="F92" s="168"/>
      <c r="G92" s="168"/>
      <c r="H92" s="168"/>
      <c r="I92" s="194"/>
      <c r="J92" s="168"/>
    </row>
    <row r="93" spans="5:10" s="8" customFormat="1" ht="12.75">
      <c r="E93" s="150"/>
      <c r="F93" s="168"/>
      <c r="G93" s="168"/>
      <c r="H93" s="168"/>
      <c r="I93" s="194"/>
      <c r="J93" s="168"/>
    </row>
    <row r="94" spans="5:10" s="8" customFormat="1" ht="12.75">
      <c r="E94" s="150"/>
      <c r="F94" s="168"/>
      <c r="G94" s="168"/>
      <c r="H94" s="168"/>
      <c r="I94" s="194"/>
      <c r="J94" s="168"/>
    </row>
    <row r="95" spans="5:12" s="8" customFormat="1" ht="12.75">
      <c r="E95" s="150"/>
      <c r="F95" s="168"/>
      <c r="G95" s="168"/>
      <c r="H95" s="195"/>
      <c r="I95" s="196"/>
      <c r="J95" s="168"/>
      <c r="L95" s="49"/>
    </row>
    <row r="96" spans="5:12" s="8" customFormat="1" ht="12.75">
      <c r="E96" s="150"/>
      <c r="F96" s="168"/>
      <c r="G96" s="168"/>
      <c r="H96" s="195"/>
      <c r="I96" s="196"/>
      <c r="J96" s="168"/>
      <c r="L96" s="49"/>
    </row>
    <row r="97" spans="5:12" s="8" customFormat="1" ht="12.75">
      <c r="E97" s="150"/>
      <c r="F97" s="168"/>
      <c r="G97" s="168"/>
      <c r="H97" s="195"/>
      <c r="I97" s="196"/>
      <c r="J97" s="168"/>
      <c r="L97" s="49"/>
    </row>
    <row r="98" spans="5:12" s="8" customFormat="1" ht="12.75">
      <c r="E98" s="150"/>
      <c r="F98" s="168"/>
      <c r="G98" s="168"/>
      <c r="H98" s="195"/>
      <c r="I98" s="196"/>
      <c r="J98" s="168"/>
      <c r="L98" s="49"/>
    </row>
    <row r="99" spans="5:12" s="8" customFormat="1" ht="6.75" customHeight="1">
      <c r="E99" s="150"/>
      <c r="F99" s="168"/>
      <c r="G99" s="168"/>
      <c r="H99" s="195"/>
      <c r="I99" s="196"/>
      <c r="J99" s="168"/>
      <c r="L99" s="49"/>
    </row>
    <row r="100" spans="5:12" s="8" customFormat="1" ht="18.75" customHeight="1">
      <c r="E100" s="150"/>
      <c r="F100" s="168"/>
      <c r="G100" s="168"/>
      <c r="H100" s="195"/>
      <c r="I100" s="196"/>
      <c r="J100" s="168"/>
      <c r="L100" s="49"/>
    </row>
    <row r="101" spans="5:12" s="8" customFormat="1" ht="7.5" customHeight="1">
      <c r="E101" s="150"/>
      <c r="F101" s="168"/>
      <c r="G101" s="168"/>
      <c r="H101" s="195"/>
      <c r="I101" s="196"/>
      <c r="J101" s="168"/>
      <c r="L101" s="49"/>
    </row>
    <row r="102" spans="5:12" s="8" customFormat="1" ht="12.75">
      <c r="E102" s="150"/>
      <c r="F102" s="168"/>
      <c r="G102" s="168"/>
      <c r="H102" s="195"/>
      <c r="I102" s="196"/>
      <c r="J102" s="168"/>
      <c r="L102" s="49"/>
    </row>
    <row r="103" spans="5:12" s="8" customFormat="1" ht="6" customHeight="1">
      <c r="E103" s="150"/>
      <c r="F103" s="168"/>
      <c r="G103" s="168"/>
      <c r="H103" s="195"/>
      <c r="I103" s="196"/>
      <c r="J103" s="168"/>
      <c r="L103" s="49"/>
    </row>
    <row r="104" spans="5:12" s="8" customFormat="1" ht="12.75">
      <c r="E104" s="150"/>
      <c r="F104" s="168"/>
      <c r="G104" s="168"/>
      <c r="H104" s="195"/>
      <c r="I104" s="196"/>
      <c r="J104" s="168"/>
      <c r="L104" s="49"/>
    </row>
    <row r="105" spans="5:12" s="8" customFormat="1" ht="12.75">
      <c r="E105" s="150"/>
      <c r="F105" s="168"/>
      <c r="G105" s="168"/>
      <c r="H105" s="195"/>
      <c r="I105" s="196"/>
      <c r="J105" s="168"/>
      <c r="L105" s="49"/>
    </row>
    <row r="106" spans="5:12" s="8" customFormat="1" ht="12.75">
      <c r="E106" s="150"/>
      <c r="F106" s="168"/>
      <c r="G106" s="168"/>
      <c r="H106" s="195"/>
      <c r="I106" s="196"/>
      <c r="J106" s="168"/>
      <c r="L106" s="49"/>
    </row>
    <row r="107" spans="5:12" s="8" customFormat="1" ht="5.25" customHeight="1">
      <c r="E107" s="150"/>
      <c r="F107" s="197"/>
      <c r="G107" s="198"/>
      <c r="H107" s="199"/>
      <c r="I107" s="200"/>
      <c r="J107" s="197"/>
      <c r="K107" s="9"/>
      <c r="L107" s="10"/>
    </row>
    <row r="108" spans="5:12" s="8" customFormat="1" ht="15.75" customHeight="1">
      <c r="E108" s="150"/>
      <c r="F108" s="168"/>
      <c r="G108" s="168"/>
      <c r="H108" s="195"/>
      <c r="I108" s="196"/>
      <c r="J108" s="168"/>
      <c r="L108" s="49"/>
    </row>
    <row r="109" spans="5:12" s="8" customFormat="1" ht="5.25" customHeight="1">
      <c r="E109" s="150"/>
      <c r="F109" s="168"/>
      <c r="G109" s="168"/>
      <c r="H109" s="195"/>
      <c r="I109" s="196"/>
      <c r="J109" s="168"/>
      <c r="L109" s="49"/>
    </row>
    <row r="110" spans="5:12" s="8" customFormat="1" ht="5.25" customHeight="1">
      <c r="E110" s="150"/>
      <c r="F110" s="168"/>
      <c r="G110" s="168"/>
      <c r="H110" s="195"/>
      <c r="I110" s="196"/>
      <c r="J110" s="168"/>
      <c r="L110" s="49"/>
    </row>
    <row r="111" spans="5:12" s="8" customFormat="1" ht="5.25" customHeight="1">
      <c r="E111" s="150"/>
      <c r="F111" s="168"/>
      <c r="G111" s="168"/>
      <c r="H111" s="195"/>
      <c r="I111" s="196"/>
      <c r="J111" s="168"/>
      <c r="L111" s="49"/>
    </row>
    <row r="112" spans="5:12" s="8" customFormat="1" ht="5.25" customHeight="1">
      <c r="E112" s="150"/>
      <c r="F112" s="168"/>
      <c r="G112" s="168"/>
      <c r="H112" s="195"/>
      <c r="I112" s="196"/>
      <c r="J112" s="168"/>
      <c r="L112" s="49"/>
    </row>
    <row r="113" spans="5:12" s="8" customFormat="1" ht="9" customHeight="1">
      <c r="E113" s="150"/>
      <c r="F113" s="168"/>
      <c r="G113" s="168"/>
      <c r="H113" s="195"/>
      <c r="I113" s="196"/>
      <c r="J113" s="168"/>
      <c r="L113" s="49"/>
    </row>
    <row r="114" spans="5:12" s="8" customFormat="1" ht="5.25" customHeight="1">
      <c r="E114" s="150"/>
      <c r="F114" s="168"/>
      <c r="G114" s="168"/>
      <c r="H114" s="195"/>
      <c r="I114" s="196"/>
      <c r="J114" s="168"/>
      <c r="L114" s="49"/>
    </row>
    <row r="115" spans="5:12" s="8" customFormat="1" ht="17.25" customHeight="1">
      <c r="E115" s="150"/>
      <c r="F115" s="168"/>
      <c r="G115" s="168"/>
      <c r="H115" s="195"/>
      <c r="I115" s="196"/>
      <c r="J115" s="168"/>
      <c r="L115" s="49"/>
    </row>
    <row r="116" spans="6:12" ht="5.25" customHeight="1">
      <c r="F116" s="162"/>
      <c r="H116" s="201"/>
      <c r="I116" s="202"/>
      <c r="J116" s="162"/>
      <c r="L116" s="50"/>
    </row>
    <row r="117" spans="6:12" ht="25.5" customHeight="1">
      <c r="F117" s="162"/>
      <c r="H117" s="201"/>
      <c r="I117" s="202"/>
      <c r="J117" s="162"/>
      <c r="L117" s="50"/>
    </row>
    <row r="118" spans="6:12" ht="25.5" customHeight="1">
      <c r="F118" s="162"/>
      <c r="H118" s="201"/>
      <c r="I118" s="202"/>
      <c r="J118" s="162"/>
      <c r="L118" s="50"/>
    </row>
    <row r="119" spans="6:12" ht="15" customHeight="1">
      <c r="F119" s="162"/>
      <c r="H119" s="201"/>
      <c r="I119" s="202"/>
      <c r="J119" s="162"/>
      <c r="L119" s="50"/>
    </row>
    <row r="120" spans="6:12" ht="12.75">
      <c r="F120" s="162"/>
      <c r="H120" s="201"/>
      <c r="I120" s="202"/>
      <c r="J120" s="162"/>
      <c r="L120" s="50"/>
    </row>
    <row r="121" spans="6:12" ht="12.75">
      <c r="F121" s="162"/>
      <c r="H121" s="201"/>
      <c r="I121" s="202"/>
      <c r="J121" s="162"/>
      <c r="L121" s="50"/>
    </row>
    <row r="122" spans="6:12" ht="38.25" customHeight="1">
      <c r="F122" s="162"/>
      <c r="H122" s="201"/>
      <c r="I122" s="202"/>
      <c r="J122" s="162"/>
      <c r="L122" s="50"/>
    </row>
    <row r="123" spans="6:12" ht="38.25" customHeight="1">
      <c r="F123" s="162"/>
      <c r="H123" s="201"/>
      <c r="I123" s="202"/>
      <c r="J123" s="162"/>
      <c r="L123" s="50"/>
    </row>
    <row r="124" spans="6:12" ht="12" customHeight="1">
      <c r="F124" s="162"/>
      <c r="H124" s="201"/>
      <c r="I124" s="202"/>
      <c r="J124" s="162"/>
      <c r="L124" s="50"/>
    </row>
    <row r="125" spans="6:12" ht="13.5" customHeight="1">
      <c r="F125" s="162"/>
      <c r="H125" s="201"/>
      <c r="I125" s="202"/>
      <c r="J125" s="162"/>
      <c r="L125" s="50"/>
    </row>
    <row r="126" spans="6:12" ht="13.5" customHeight="1">
      <c r="F126" s="162"/>
      <c r="H126" s="201"/>
      <c r="I126" s="202"/>
      <c r="J126" s="162"/>
      <c r="L126" s="50"/>
    </row>
    <row r="127" spans="6:12" ht="13.5" customHeight="1">
      <c r="F127" s="162"/>
      <c r="H127" s="201"/>
      <c r="I127" s="202"/>
      <c r="J127" s="162"/>
      <c r="L127" s="50"/>
    </row>
    <row r="128" spans="6:12" ht="13.5" customHeight="1">
      <c r="F128" s="162"/>
      <c r="H128" s="201"/>
      <c r="I128" s="202"/>
      <c r="J128" s="162"/>
      <c r="L128" s="50"/>
    </row>
    <row r="129" spans="6:12" ht="13.5" customHeight="1">
      <c r="F129" s="162"/>
      <c r="H129" s="201"/>
      <c r="I129" s="202"/>
      <c r="J129" s="162"/>
      <c r="L129" s="50"/>
    </row>
    <row r="130" spans="6:12" ht="6" customHeight="1">
      <c r="F130" s="162"/>
      <c r="H130" s="201"/>
      <c r="I130" s="202"/>
      <c r="J130" s="162"/>
      <c r="L130" s="50"/>
    </row>
    <row r="131" spans="6:12" ht="12.75">
      <c r="F131" s="162"/>
      <c r="H131" s="201"/>
      <c r="I131" s="202"/>
      <c r="J131" s="162"/>
      <c r="L131" s="50"/>
    </row>
    <row r="132" spans="6:12" ht="12.75">
      <c r="F132" s="162"/>
      <c r="H132" s="201"/>
      <c r="I132" s="202"/>
      <c r="J132" s="162"/>
      <c r="L132" s="50"/>
    </row>
    <row r="133" spans="6:12" ht="12.75">
      <c r="F133" s="162"/>
      <c r="H133" s="201"/>
      <c r="I133" s="202"/>
      <c r="J133" s="162"/>
      <c r="L133" s="50"/>
    </row>
    <row r="134" spans="6:12" ht="12.75">
      <c r="F134" s="162"/>
      <c r="H134" s="201"/>
      <c r="I134" s="202"/>
      <c r="J134" s="162"/>
      <c r="L134" s="50"/>
    </row>
    <row r="135" spans="1:10" s="5" customFormat="1" ht="12.75">
      <c r="A135" s="4"/>
      <c r="E135" s="152"/>
      <c r="F135" s="203"/>
      <c r="G135" s="203"/>
      <c r="H135" s="203"/>
      <c r="I135" s="204"/>
      <c r="J135" s="203"/>
    </row>
    <row r="136" spans="1:10" s="5" customFormat="1" ht="12.75">
      <c r="A136" s="4"/>
      <c r="E136" s="152"/>
      <c r="F136" s="203"/>
      <c r="G136" s="203"/>
      <c r="H136" s="203"/>
      <c r="I136" s="204"/>
      <c r="J136" s="203"/>
    </row>
    <row r="137" spans="1:10" s="5" customFormat="1" ht="12.75">
      <c r="A137" s="4"/>
      <c r="E137" s="152"/>
      <c r="F137" s="203"/>
      <c r="G137" s="203"/>
      <c r="H137" s="203"/>
      <c r="I137" s="204"/>
      <c r="J137" s="203"/>
    </row>
    <row r="138" spans="1:10" s="5" customFormat="1" ht="12.75">
      <c r="A138" s="4"/>
      <c r="E138" s="152"/>
      <c r="F138" s="203"/>
      <c r="G138" s="203"/>
      <c r="H138" s="203"/>
      <c r="I138" s="204"/>
      <c r="J138" s="203"/>
    </row>
    <row r="139" spans="1:10" s="5" customFormat="1" ht="12.75">
      <c r="A139" s="4"/>
      <c r="E139" s="152"/>
      <c r="F139" s="203"/>
      <c r="G139" s="203"/>
      <c r="H139" s="203"/>
      <c r="I139" s="204"/>
      <c r="J139" s="203"/>
    </row>
    <row r="140" spans="1:10" s="5" customFormat="1" ht="12.75">
      <c r="A140" s="4"/>
      <c r="E140" s="152"/>
      <c r="F140" s="203"/>
      <c r="G140" s="203"/>
      <c r="H140" s="203"/>
      <c r="I140" s="204"/>
      <c r="J140" s="203"/>
    </row>
    <row r="141" spans="1:10" s="5" customFormat="1" ht="12.75">
      <c r="A141" s="4"/>
      <c r="E141" s="152"/>
      <c r="F141" s="203"/>
      <c r="G141" s="203"/>
      <c r="H141" s="203"/>
      <c r="I141" s="204"/>
      <c r="J141" s="203"/>
    </row>
    <row r="142" spans="1:10" s="5" customFormat="1" ht="12.75">
      <c r="A142" s="4"/>
      <c r="E142" s="152"/>
      <c r="F142" s="203"/>
      <c r="G142" s="203"/>
      <c r="H142" s="203"/>
      <c r="I142" s="204"/>
      <c r="J142" s="203"/>
    </row>
    <row r="143" spans="1:10" s="5" customFormat="1" ht="12.75">
      <c r="A143" s="4"/>
      <c r="E143" s="152"/>
      <c r="F143" s="203"/>
      <c r="G143" s="203"/>
      <c r="H143" s="203"/>
      <c r="I143" s="204"/>
      <c r="J143" s="203"/>
    </row>
    <row r="144" spans="1:10" s="5" customFormat="1" ht="12.75">
      <c r="A144" s="4"/>
      <c r="E144" s="152"/>
      <c r="F144" s="203"/>
      <c r="G144" s="203"/>
      <c r="H144" s="203"/>
      <c r="I144" s="204"/>
      <c r="J144" s="203"/>
    </row>
    <row r="145" spans="6:12" ht="12.75">
      <c r="F145" s="162"/>
      <c r="H145" s="201"/>
      <c r="I145" s="202"/>
      <c r="J145" s="162"/>
      <c r="L145" s="50"/>
    </row>
    <row r="146" spans="6:12" ht="12.75" customHeight="1">
      <c r="F146" s="162"/>
      <c r="H146" s="201"/>
      <c r="I146" s="202"/>
      <c r="J146" s="162"/>
      <c r="L146" s="50"/>
    </row>
    <row r="147" spans="6:12" ht="4.5" customHeight="1">
      <c r="F147" s="162"/>
      <c r="H147" s="201"/>
      <c r="I147" s="202"/>
      <c r="J147" s="162"/>
      <c r="L147" s="50"/>
    </row>
    <row r="148" spans="6:12" ht="28.5" customHeight="1">
      <c r="F148" s="162"/>
      <c r="H148" s="201"/>
      <c r="I148" s="202"/>
      <c r="J148" s="162"/>
      <c r="L148" s="50"/>
    </row>
    <row r="149" spans="6:12" ht="16.5" customHeight="1">
      <c r="F149" s="162"/>
      <c r="H149" s="201"/>
      <c r="I149" s="202"/>
      <c r="J149" s="162"/>
      <c r="L149" s="50"/>
    </row>
    <row r="150" spans="6:12" ht="15.75" customHeight="1">
      <c r="F150" s="162"/>
      <c r="H150" s="201"/>
      <c r="I150" s="202"/>
      <c r="J150" s="162"/>
      <c r="L150" s="50"/>
    </row>
    <row r="151" spans="6:12" ht="12.75">
      <c r="F151" s="162"/>
      <c r="H151" s="201"/>
      <c r="I151" s="202"/>
      <c r="J151" s="162"/>
      <c r="L151" s="50"/>
    </row>
    <row r="152" spans="5:10" s="6" customFormat="1" ht="16.5" customHeight="1">
      <c r="E152" s="153"/>
      <c r="F152" s="205"/>
      <c r="G152" s="205"/>
      <c r="H152" s="205"/>
      <c r="I152" s="206"/>
      <c r="J152" s="205"/>
    </row>
    <row r="153" spans="5:10" s="6" customFormat="1" ht="38.25" customHeight="1">
      <c r="E153" s="153"/>
      <c r="F153" s="205"/>
      <c r="G153" s="205"/>
      <c r="H153" s="205"/>
      <c r="I153" s="206"/>
      <c r="J153" s="205"/>
    </row>
    <row r="154" spans="5:10" s="6" customFormat="1" ht="12.75">
      <c r="E154" s="153"/>
      <c r="F154" s="205"/>
      <c r="G154" s="205"/>
      <c r="H154" s="205"/>
      <c r="I154" s="206"/>
      <c r="J154" s="205"/>
    </row>
    <row r="155" spans="6:12" ht="12.75">
      <c r="F155" s="162"/>
      <c r="H155" s="201"/>
      <c r="I155" s="202"/>
      <c r="J155" s="162"/>
      <c r="L155" s="50"/>
    </row>
    <row r="156" spans="6:12" ht="11.25" customHeight="1">
      <c r="F156" s="162"/>
      <c r="H156" s="201"/>
      <c r="I156" s="202"/>
      <c r="J156" s="162"/>
      <c r="L156" s="50"/>
    </row>
    <row r="157" spans="6:12" ht="196.5" customHeight="1">
      <c r="F157" s="162"/>
      <c r="H157" s="201"/>
      <c r="I157" s="202"/>
      <c r="J157" s="162"/>
      <c r="L157" s="50"/>
    </row>
    <row r="158" spans="6:12" ht="38.25" customHeight="1">
      <c r="F158" s="162"/>
      <c r="H158" s="201"/>
      <c r="I158" s="202"/>
      <c r="J158" s="162"/>
      <c r="L158" s="50"/>
    </row>
    <row r="159" spans="6:12" ht="7.5" customHeight="1">
      <c r="F159" s="162"/>
      <c r="H159" s="201"/>
      <c r="I159" s="202"/>
      <c r="J159" s="162"/>
      <c r="L159" s="50"/>
    </row>
    <row r="160" spans="1:12" ht="12.75">
      <c r="A160" s="7"/>
      <c r="F160" s="162"/>
      <c r="H160" s="201"/>
      <c r="I160" s="202"/>
      <c r="J160" s="162"/>
      <c r="L160" s="50"/>
    </row>
    <row r="161" spans="1:12" ht="8.25" customHeight="1">
      <c r="A161" s="7"/>
      <c r="F161" s="162"/>
      <c r="H161" s="201"/>
      <c r="I161" s="202"/>
      <c r="J161" s="162"/>
      <c r="L161" s="50"/>
    </row>
    <row r="162" spans="6:12" ht="12.75">
      <c r="F162" s="162"/>
      <c r="H162" s="201"/>
      <c r="I162" s="202"/>
      <c r="J162" s="162"/>
      <c r="L162" s="50"/>
    </row>
    <row r="163" spans="6:12" ht="5.25" customHeight="1">
      <c r="F163" s="162"/>
      <c r="H163" s="201"/>
      <c r="I163" s="202"/>
      <c r="J163" s="162"/>
      <c r="L163" s="50"/>
    </row>
    <row r="164" spans="6:12" ht="39" customHeight="1">
      <c r="F164" s="162"/>
      <c r="H164" s="201"/>
      <c r="I164" s="202"/>
      <c r="J164" s="162"/>
      <c r="L164" s="50"/>
    </row>
    <row r="165" spans="6:12" ht="4.5" customHeight="1">
      <c r="F165" s="162"/>
      <c r="H165" s="201"/>
      <c r="I165" s="202"/>
      <c r="J165" s="162"/>
      <c r="L165" s="50"/>
    </row>
    <row r="166" spans="6:12" ht="25.5" customHeight="1">
      <c r="F166" s="162"/>
      <c r="H166" s="201"/>
      <c r="I166" s="202"/>
      <c r="J166" s="162"/>
      <c r="L166" s="50"/>
    </row>
    <row r="167" spans="6:12" ht="25.5" customHeight="1">
      <c r="F167" s="162"/>
      <c r="H167" s="201"/>
      <c r="I167" s="202"/>
      <c r="J167" s="162"/>
      <c r="L167" s="50"/>
    </row>
    <row r="168" spans="6:12" ht="7.5" customHeight="1">
      <c r="F168" s="162"/>
      <c r="H168" s="201"/>
      <c r="I168" s="202"/>
      <c r="J168" s="162"/>
      <c r="L168" s="50"/>
    </row>
    <row r="169" spans="6:12" ht="12.75">
      <c r="F169" s="162"/>
      <c r="H169" s="201"/>
      <c r="I169" s="202"/>
      <c r="J169" s="162"/>
      <c r="L169" s="50"/>
    </row>
    <row r="170" spans="6:12" ht="5.25" customHeight="1">
      <c r="F170" s="162"/>
      <c r="H170" s="201"/>
      <c r="I170" s="202"/>
      <c r="J170" s="162"/>
      <c r="L170" s="50"/>
    </row>
    <row r="171" spans="5:10" s="7" customFormat="1" ht="25.5" customHeight="1">
      <c r="E171" s="154"/>
      <c r="F171" s="207"/>
      <c r="G171" s="207"/>
      <c r="H171" s="207"/>
      <c r="I171" s="208"/>
      <c r="J171" s="207"/>
    </row>
    <row r="172" spans="5:10" s="7" customFormat="1" ht="4.5" customHeight="1">
      <c r="E172" s="154"/>
      <c r="F172" s="207"/>
      <c r="G172" s="207"/>
      <c r="H172" s="207"/>
      <c r="I172" s="208"/>
      <c r="J172" s="207"/>
    </row>
    <row r="173" spans="6:12" ht="56.25" customHeight="1">
      <c r="F173" s="162"/>
      <c r="H173" s="201"/>
      <c r="I173" s="202"/>
      <c r="J173" s="162"/>
      <c r="L173" s="50"/>
    </row>
    <row r="174" spans="6:10" ht="5.25" customHeight="1">
      <c r="F174" s="162"/>
      <c r="J174" s="162"/>
    </row>
    <row r="175" spans="6:10" ht="12.75" customHeight="1">
      <c r="F175" s="162"/>
      <c r="J175" s="162"/>
    </row>
    <row r="176" spans="6:10" ht="25.5" customHeight="1">
      <c r="F176" s="162"/>
      <c r="J176" s="162"/>
    </row>
    <row r="177" spans="6:10" ht="5.25" customHeight="1">
      <c r="F177" s="162"/>
      <c r="J177" s="162"/>
    </row>
    <row r="178" spans="6:10" ht="12.75">
      <c r="F178" s="162"/>
      <c r="J178" s="162"/>
    </row>
    <row r="179" spans="6:10" ht="5.25" customHeight="1">
      <c r="F179" s="162"/>
      <c r="J179" s="162"/>
    </row>
    <row r="180" spans="6:10" ht="51" customHeight="1">
      <c r="F180" s="162"/>
      <c r="J180" s="162"/>
    </row>
    <row r="181" spans="6:10" ht="8.25" customHeight="1">
      <c r="F181" s="162"/>
      <c r="J181" s="162"/>
    </row>
    <row r="182" spans="6:10" ht="17.25" customHeight="1">
      <c r="F182" s="162"/>
      <c r="J182" s="162"/>
    </row>
    <row r="183" spans="6:10" ht="9" customHeight="1">
      <c r="F183" s="162"/>
      <c r="J183" s="162"/>
    </row>
    <row r="184" spans="1:10" ht="12.75">
      <c r="A184" s="1"/>
      <c r="F184" s="162"/>
      <c r="J184" s="162"/>
    </row>
    <row r="185" spans="1:10" ht="12.75">
      <c r="A185" s="1"/>
      <c r="F185" s="162"/>
      <c r="J185" s="162"/>
    </row>
    <row r="186" spans="6:10" ht="12.75">
      <c r="F186" s="162"/>
      <c r="J186" s="162"/>
    </row>
    <row r="187" spans="6:10" ht="5.25" customHeight="1">
      <c r="F187" s="162"/>
      <c r="J187" s="162"/>
    </row>
    <row r="188" spans="6:10" ht="12.75">
      <c r="F188" s="162"/>
      <c r="J188" s="162"/>
    </row>
    <row r="189" spans="1:10" ht="12.75">
      <c r="A189" s="11"/>
      <c r="F189" s="162"/>
      <c r="J189" s="162"/>
    </row>
    <row r="190" spans="6:10" ht="12.75">
      <c r="F190" s="162"/>
      <c r="J190" s="162"/>
    </row>
    <row r="191" spans="6:10" ht="32.25" customHeight="1">
      <c r="F191" s="162"/>
      <c r="J191" s="162"/>
    </row>
    <row r="192" spans="6:10" ht="12.75">
      <c r="F192" s="162"/>
      <c r="J192" s="162"/>
    </row>
    <row r="194" spans="6:10" ht="12.75">
      <c r="F194" s="162"/>
      <c r="J194" s="162"/>
    </row>
    <row r="195" spans="6:10" ht="12.75">
      <c r="F195" s="162"/>
      <c r="J195" s="162"/>
    </row>
    <row r="196" spans="6:10" ht="6.75" customHeight="1">
      <c r="F196" s="162"/>
      <c r="J196" s="162"/>
    </row>
    <row r="197" spans="6:10" ht="13.5" customHeight="1">
      <c r="F197" s="162"/>
      <c r="J197" s="162"/>
    </row>
    <row r="198" spans="6:10" ht="13.5" customHeight="1">
      <c r="F198" s="162"/>
      <c r="J198" s="162"/>
    </row>
    <row r="199" spans="6:10" ht="13.5" customHeight="1">
      <c r="F199" s="162"/>
      <c r="J199" s="162"/>
    </row>
    <row r="200" spans="6:10" ht="13.5" customHeight="1">
      <c r="F200" s="162"/>
      <c r="J200" s="162"/>
    </row>
    <row r="201" spans="6:10" ht="13.5" customHeight="1">
      <c r="F201" s="162"/>
      <c r="J201" s="162"/>
    </row>
    <row r="202" spans="6:10" ht="13.5" customHeight="1">
      <c r="F202" s="162"/>
      <c r="J202" s="162"/>
    </row>
    <row r="203" spans="6:10" ht="13.5" customHeight="1">
      <c r="F203" s="162"/>
      <c r="J203" s="162"/>
    </row>
    <row r="204" spans="6:10" ht="13.5" customHeight="1">
      <c r="F204" s="162"/>
      <c r="J204" s="162"/>
    </row>
    <row r="205" spans="6:10" ht="13.5" customHeight="1">
      <c r="F205" s="162"/>
      <c r="J205" s="162"/>
    </row>
    <row r="206" spans="6:10" ht="13.5" customHeight="1">
      <c r="F206" s="162"/>
      <c r="J206" s="162"/>
    </row>
    <row r="207" spans="6:10" ht="7.5" customHeight="1">
      <c r="F207" s="162"/>
      <c r="J207" s="162"/>
    </row>
    <row r="208" spans="6:10" ht="13.5" customHeight="1">
      <c r="F208" s="162"/>
      <c r="J208" s="162"/>
    </row>
    <row r="209" spans="6:10" ht="13.5" customHeight="1">
      <c r="F209" s="162"/>
      <c r="J209" s="162"/>
    </row>
    <row r="210" spans="6:10" ht="13.5" customHeight="1">
      <c r="F210" s="162"/>
      <c r="J210" s="162"/>
    </row>
    <row r="211" spans="6:10" ht="13.5" customHeight="1">
      <c r="F211" s="162"/>
      <c r="J211" s="162"/>
    </row>
    <row r="212" spans="6:10" ht="6.75" customHeight="1">
      <c r="F212" s="162"/>
      <c r="J212" s="162"/>
    </row>
    <row r="213" spans="6:10" ht="13.5" customHeight="1">
      <c r="F213" s="162"/>
      <c r="J213" s="162"/>
    </row>
    <row r="214" spans="6:10" ht="13.5" customHeight="1">
      <c r="F214" s="162"/>
      <c r="J214" s="162"/>
    </row>
    <row r="215" spans="6:10" ht="13.5" customHeight="1">
      <c r="F215" s="162"/>
      <c r="J215" s="162"/>
    </row>
    <row r="216" spans="6:10" ht="13.5" customHeight="1">
      <c r="F216" s="162"/>
      <c r="J216" s="162"/>
    </row>
    <row r="217" spans="6:10" ht="13.5" customHeight="1">
      <c r="F217" s="162"/>
      <c r="J217" s="162"/>
    </row>
    <row r="218" spans="6:10" ht="13.5" customHeight="1">
      <c r="F218" s="162"/>
      <c r="J218" s="162"/>
    </row>
    <row r="219" spans="6:10" ht="13.5" customHeight="1">
      <c r="F219" s="162"/>
      <c r="J219" s="162"/>
    </row>
    <row r="220" spans="6:10" ht="13.5" customHeight="1">
      <c r="F220" s="162"/>
      <c r="J220" s="162"/>
    </row>
    <row r="221" spans="6:10" ht="13.5" customHeight="1">
      <c r="F221" s="162"/>
      <c r="J221" s="162"/>
    </row>
    <row r="222" spans="6:10" ht="13.5" customHeight="1">
      <c r="F222" s="162"/>
      <c r="J222" s="162"/>
    </row>
    <row r="223" spans="6:10" ht="13.5" customHeight="1">
      <c r="F223" s="162"/>
      <c r="J223" s="162"/>
    </row>
    <row r="224" spans="6:10" ht="13.5" customHeight="1">
      <c r="F224" s="162"/>
      <c r="J224" s="162"/>
    </row>
    <row r="225" spans="6:10" ht="13.5" customHeight="1">
      <c r="F225" s="162"/>
      <c r="J225" s="162"/>
    </row>
    <row r="226" spans="6:10" ht="6.75" customHeight="1">
      <c r="F226" s="162"/>
      <c r="J226" s="162"/>
    </row>
    <row r="227" spans="6:10" ht="13.5" customHeight="1">
      <c r="F227" s="162"/>
      <c r="J227" s="162"/>
    </row>
    <row r="228" spans="6:10" ht="13.5" customHeight="1">
      <c r="F228" s="162"/>
      <c r="J228" s="162"/>
    </row>
    <row r="229" spans="6:10" ht="13.5" customHeight="1">
      <c r="F229" s="162"/>
      <c r="J229" s="162"/>
    </row>
    <row r="230" spans="6:10" ht="13.5" customHeight="1">
      <c r="F230" s="162"/>
      <c r="J230" s="162"/>
    </row>
    <row r="231" spans="6:10" ht="13.5" customHeight="1">
      <c r="F231" s="162"/>
      <c r="J231" s="162"/>
    </row>
    <row r="232" spans="6:10" ht="13.5" customHeight="1">
      <c r="F232" s="162"/>
      <c r="J232" s="162"/>
    </row>
    <row r="233" spans="6:10" ht="12.75">
      <c r="F233" s="162"/>
      <c r="J233" s="162"/>
    </row>
    <row r="234" spans="6:10" ht="12.75">
      <c r="F234" s="162"/>
      <c r="J234" s="162"/>
    </row>
  </sheetData>
  <sheetProtection password="CC02" sheet="1"/>
  <mergeCells count="6">
    <mergeCell ref="J8:L8"/>
    <mergeCell ref="A8:H8"/>
    <mergeCell ref="J10:L10"/>
    <mergeCell ref="F10:H10"/>
    <mergeCell ref="F46:H46"/>
    <mergeCell ref="J46:L46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1" r:id="rId2"/>
  <rowBreaks count="1" manualBreakCount="1">
    <brk id="105" max="13" man="1"/>
  </rowBreaks>
  <colBreaks count="1" manualBreakCount="1">
    <brk id="2" max="4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showGridLines="0" tabSelected="1" view="pageBreakPreview" zoomScale="75" zoomScaleSheetLayoutView="75" zoomScalePageLayoutView="0" workbookViewId="0" topLeftCell="A10">
      <selection activeCell="H27" sqref="H27"/>
    </sheetView>
  </sheetViews>
  <sheetFormatPr defaultColWidth="9.33203125" defaultRowHeight="12.75"/>
  <cols>
    <col min="1" max="1" width="2.83203125" style="0" customWidth="1"/>
    <col min="2" max="2" width="18" style="0" customWidth="1"/>
    <col min="4" max="4" width="23.83203125" style="0" customWidth="1"/>
    <col min="5" max="5" width="16" style="156" customWidth="1"/>
    <col min="6" max="6" width="16" style="213" customWidth="1"/>
    <col min="7" max="7" width="5.16015625" style="0" customWidth="1"/>
    <col min="8" max="8" width="2.66015625" style="0" customWidth="1"/>
    <col min="9" max="9" width="18.66015625" style="0" customWidth="1"/>
    <col min="11" max="11" width="9.5" style="0" bestFit="1" customWidth="1"/>
    <col min="12" max="12" width="12.5" style="0" bestFit="1" customWidth="1"/>
  </cols>
  <sheetData>
    <row r="1" spans="1:13" ht="15">
      <c r="A1" s="13" t="s">
        <v>20</v>
      </c>
      <c r="B1" s="14"/>
      <c r="C1" s="14"/>
      <c r="D1" s="14"/>
      <c r="E1" s="145"/>
      <c r="F1" s="57"/>
      <c r="G1" s="14"/>
      <c r="H1" s="14"/>
      <c r="I1" s="13"/>
      <c r="J1" s="14"/>
      <c r="K1" s="1"/>
      <c r="L1" s="2"/>
      <c r="M1" s="2"/>
    </row>
    <row r="2" spans="1:13" ht="15">
      <c r="A2" s="2" t="s">
        <v>6</v>
      </c>
      <c r="B2" s="14"/>
      <c r="C2" s="14"/>
      <c r="D2" s="14"/>
      <c r="E2" s="145"/>
      <c r="F2" s="57"/>
      <c r="G2" s="14"/>
      <c r="H2" s="14"/>
      <c r="I2" s="13"/>
      <c r="J2" s="14"/>
      <c r="K2" s="2"/>
      <c r="L2" s="2"/>
      <c r="M2" s="2"/>
    </row>
    <row r="3" spans="1:13" ht="15">
      <c r="A3" s="14"/>
      <c r="B3" s="14"/>
      <c r="C3" s="14"/>
      <c r="D3" s="14"/>
      <c r="E3" s="145"/>
      <c r="F3" s="57"/>
      <c r="G3" s="14"/>
      <c r="H3" s="14"/>
      <c r="I3" s="13"/>
      <c r="J3" s="14"/>
      <c r="K3" s="2"/>
      <c r="L3" s="2"/>
      <c r="M3" s="2"/>
    </row>
    <row r="4" spans="1:13" ht="15">
      <c r="A4" s="13" t="s">
        <v>48</v>
      </c>
      <c r="B4" s="14"/>
      <c r="C4" s="14"/>
      <c r="D4" s="14"/>
      <c r="E4" s="145"/>
      <c r="F4" s="57"/>
      <c r="G4" s="14"/>
      <c r="H4" s="14"/>
      <c r="I4" s="13"/>
      <c r="J4" s="14"/>
      <c r="K4" s="2"/>
      <c r="L4" s="2"/>
      <c r="M4" s="2"/>
    </row>
    <row r="5" spans="1:16" ht="15">
      <c r="A5" s="16" t="s">
        <v>92</v>
      </c>
      <c r="B5" s="15"/>
      <c r="C5" s="15"/>
      <c r="D5" s="15"/>
      <c r="E5" s="123"/>
      <c r="F5" s="59"/>
      <c r="G5" s="15"/>
      <c r="H5" s="15"/>
      <c r="I5" s="16"/>
      <c r="J5" s="17"/>
      <c r="K5" s="3"/>
      <c r="L5" s="3"/>
      <c r="M5" s="3"/>
      <c r="N5" s="12"/>
      <c r="O5" s="12"/>
      <c r="P5" s="12"/>
    </row>
    <row r="6" spans="1:16" ht="15">
      <c r="A6" s="17"/>
      <c r="B6" s="17"/>
      <c r="C6" s="17"/>
      <c r="D6" s="17"/>
      <c r="E6" s="129"/>
      <c r="F6" s="68"/>
      <c r="G6" s="17"/>
      <c r="H6" s="17"/>
      <c r="I6" s="18"/>
      <c r="J6" s="17"/>
      <c r="K6" s="3"/>
      <c r="L6" s="3"/>
      <c r="M6" s="3"/>
      <c r="N6" s="12"/>
      <c r="O6" s="12"/>
      <c r="P6" s="12"/>
    </row>
    <row r="7" spans="1:13" ht="15">
      <c r="A7" s="14"/>
      <c r="C7" s="14"/>
      <c r="D7" s="14"/>
      <c r="E7" s="145"/>
      <c r="F7" s="57"/>
      <c r="G7" s="14"/>
      <c r="H7" s="17"/>
      <c r="I7" s="14"/>
      <c r="J7" s="14"/>
      <c r="M7" s="2"/>
    </row>
    <row r="8" spans="1:13" ht="15">
      <c r="A8" s="14"/>
      <c r="B8" s="13"/>
      <c r="C8" s="14"/>
      <c r="D8" s="14"/>
      <c r="E8" s="144" t="s">
        <v>70</v>
      </c>
      <c r="F8" s="210" t="s">
        <v>93</v>
      </c>
      <c r="G8" s="14"/>
      <c r="H8" s="19"/>
      <c r="I8" s="54" t="s">
        <v>78</v>
      </c>
      <c r="J8" s="14"/>
      <c r="M8" s="2"/>
    </row>
    <row r="9" spans="1:13" ht="15">
      <c r="A9" s="14"/>
      <c r="B9" s="13"/>
      <c r="C9" s="14"/>
      <c r="D9" s="14"/>
      <c r="E9" s="145"/>
      <c r="F9" s="210" t="s">
        <v>0</v>
      </c>
      <c r="G9" s="14"/>
      <c r="H9" s="19"/>
      <c r="I9" s="54" t="s">
        <v>0</v>
      </c>
      <c r="J9" s="14"/>
      <c r="M9" s="2"/>
    </row>
    <row r="10" spans="1:13" ht="15.75" thickBot="1">
      <c r="A10" s="14"/>
      <c r="B10" s="14"/>
      <c r="C10" s="14"/>
      <c r="D10" s="14"/>
      <c r="E10" s="145"/>
      <c r="F10" s="211"/>
      <c r="G10" s="14"/>
      <c r="H10" s="19"/>
      <c r="I10" s="55" t="s">
        <v>79</v>
      </c>
      <c r="J10" s="14"/>
      <c r="M10" s="2"/>
    </row>
    <row r="11" spans="1:13" ht="15">
      <c r="A11" s="14"/>
      <c r="B11" s="13" t="s">
        <v>50</v>
      </c>
      <c r="C11" s="14"/>
      <c r="D11" s="14"/>
      <c r="E11" s="145"/>
      <c r="F11" s="212"/>
      <c r="G11" s="14"/>
      <c r="H11" s="19"/>
      <c r="I11" s="130"/>
      <c r="J11" s="14"/>
      <c r="M11" s="2"/>
    </row>
    <row r="12" spans="1:13" ht="15">
      <c r="A12" s="14"/>
      <c r="G12" s="14"/>
      <c r="H12" s="19"/>
      <c r="I12" s="130"/>
      <c r="J12" s="14"/>
      <c r="M12" s="2"/>
    </row>
    <row r="13" spans="1:13" ht="15">
      <c r="A13" s="14"/>
      <c r="B13" s="13" t="s">
        <v>51</v>
      </c>
      <c r="C13" s="14"/>
      <c r="D13" s="14"/>
      <c r="E13" s="145"/>
      <c r="F13" s="57"/>
      <c r="G13" s="14"/>
      <c r="H13" s="17"/>
      <c r="I13" s="22"/>
      <c r="J13" s="14"/>
      <c r="M13" s="2"/>
    </row>
    <row r="14" spans="1:13" ht="15">
      <c r="A14" s="14"/>
      <c r="B14" s="14" t="s">
        <v>23</v>
      </c>
      <c r="C14" s="14"/>
      <c r="D14" s="14"/>
      <c r="E14" s="145">
        <v>8</v>
      </c>
      <c r="F14" s="57">
        <f>646883-69431</f>
        <v>577452</v>
      </c>
      <c r="G14" s="14"/>
      <c r="H14" s="17"/>
      <c r="I14" s="22">
        <v>546580</v>
      </c>
      <c r="J14" s="14"/>
      <c r="M14" s="2"/>
    </row>
    <row r="15" spans="1:13" ht="15">
      <c r="A15" s="14"/>
      <c r="B15" s="14" t="s">
        <v>67</v>
      </c>
      <c r="C15" s="14"/>
      <c r="D15" s="14"/>
      <c r="E15" s="145">
        <v>8</v>
      </c>
      <c r="F15" s="57">
        <v>424117</v>
      </c>
      <c r="G15" s="14"/>
      <c r="H15" s="17"/>
      <c r="I15" s="22">
        <v>246523</v>
      </c>
      <c r="J15" s="14"/>
      <c r="M15" s="2"/>
    </row>
    <row r="16" spans="1:13" ht="15">
      <c r="A16" s="14"/>
      <c r="B16" s="14" t="s">
        <v>73</v>
      </c>
      <c r="C16" s="14"/>
      <c r="D16" s="14"/>
      <c r="E16" s="145">
        <v>8</v>
      </c>
      <c r="F16" s="57">
        <f>244241+69431</f>
        <v>313672</v>
      </c>
      <c r="G16" s="14"/>
      <c r="H16" s="17"/>
      <c r="I16" s="22">
        <v>315041</v>
      </c>
      <c r="J16" s="14"/>
      <c r="M16" s="2"/>
    </row>
    <row r="17" spans="1:13" ht="15">
      <c r="A17" s="14"/>
      <c r="B17" s="14" t="s">
        <v>71</v>
      </c>
      <c r="C17" s="14"/>
      <c r="D17" s="14"/>
      <c r="E17" s="145"/>
      <c r="F17" s="57">
        <v>9701</v>
      </c>
      <c r="G17" s="14"/>
      <c r="H17" s="17"/>
      <c r="I17" s="22">
        <v>9691</v>
      </c>
      <c r="J17" s="14"/>
      <c r="M17" s="2"/>
    </row>
    <row r="18" spans="1:13" ht="15">
      <c r="A18" s="14"/>
      <c r="B18" s="14" t="s">
        <v>9</v>
      </c>
      <c r="C18" s="14"/>
      <c r="D18" s="14"/>
      <c r="E18" s="145"/>
      <c r="F18" s="57">
        <v>12898</v>
      </c>
      <c r="G18" s="14"/>
      <c r="H18" s="17"/>
      <c r="I18" s="22">
        <v>0</v>
      </c>
      <c r="J18" s="14"/>
      <c r="M18" s="2"/>
    </row>
    <row r="19" spans="1:13" ht="15">
      <c r="A19" s="14"/>
      <c r="B19" s="14" t="s">
        <v>80</v>
      </c>
      <c r="C19" s="14"/>
      <c r="D19" s="14"/>
      <c r="E19" s="145"/>
      <c r="F19" s="22">
        <f>1921+4221</f>
        <v>6142</v>
      </c>
      <c r="G19" s="14"/>
      <c r="H19" s="17"/>
      <c r="I19" s="22">
        <v>2616</v>
      </c>
      <c r="J19" s="14"/>
      <c r="M19" s="2"/>
    </row>
    <row r="20" spans="1:13" ht="15">
      <c r="A20" s="14"/>
      <c r="B20" s="14"/>
      <c r="C20" s="14"/>
      <c r="D20" s="14"/>
      <c r="E20" s="145"/>
      <c r="F20" s="58">
        <f>SUM(F14:F19)</f>
        <v>1343982</v>
      </c>
      <c r="G20" s="14"/>
      <c r="H20" s="17"/>
      <c r="I20" s="20">
        <f>SUM(I14:I19)</f>
        <v>1120451</v>
      </c>
      <c r="J20" s="14"/>
      <c r="M20" s="2"/>
    </row>
    <row r="21" spans="1:13" ht="15">
      <c r="A21" s="14"/>
      <c r="B21" s="13" t="s">
        <v>52</v>
      </c>
      <c r="C21" s="14"/>
      <c r="D21" s="14"/>
      <c r="E21" s="145"/>
      <c r="F21" s="57"/>
      <c r="G21" s="14"/>
      <c r="H21" s="17"/>
      <c r="J21" s="14"/>
      <c r="M21" s="2"/>
    </row>
    <row r="22" spans="1:13" ht="15">
      <c r="A22" s="14"/>
      <c r="B22" s="14" t="s">
        <v>1</v>
      </c>
      <c r="C22" s="14"/>
      <c r="D22" s="14"/>
      <c r="E22" s="145"/>
      <c r="F22" s="57">
        <v>103674</v>
      </c>
      <c r="G22" s="14"/>
      <c r="H22" s="17"/>
      <c r="I22" s="22">
        <v>307815</v>
      </c>
      <c r="J22" s="14"/>
      <c r="M22" s="2"/>
    </row>
    <row r="23" spans="1:13" ht="15">
      <c r="A23" s="14"/>
      <c r="B23" s="14" t="s">
        <v>10</v>
      </c>
      <c r="C23" s="14"/>
      <c r="D23" s="14"/>
      <c r="E23" s="145"/>
      <c r="F23" s="57">
        <v>216504</v>
      </c>
      <c r="G23" s="14"/>
      <c r="H23" s="17"/>
      <c r="I23" s="22">
        <v>209082</v>
      </c>
      <c r="J23" s="14"/>
      <c r="M23" s="2"/>
    </row>
    <row r="24" spans="1:13" ht="15">
      <c r="A24" s="14"/>
      <c r="B24" s="14" t="s">
        <v>9</v>
      </c>
      <c r="C24" s="14"/>
      <c r="D24" s="14"/>
      <c r="E24" s="145"/>
      <c r="F24" s="57">
        <v>120668</v>
      </c>
      <c r="G24" s="14"/>
      <c r="H24" s="17"/>
      <c r="I24" s="22">
        <v>117718</v>
      </c>
      <c r="J24" s="35"/>
      <c r="M24" s="2"/>
    </row>
    <row r="25" spans="1:13" ht="15">
      <c r="A25" s="14"/>
      <c r="B25" s="14" t="s">
        <v>8</v>
      </c>
      <c r="C25" s="14"/>
      <c r="D25" s="14"/>
      <c r="E25" s="145"/>
      <c r="F25" s="57">
        <v>49954</v>
      </c>
      <c r="G25" s="14"/>
      <c r="H25" s="17"/>
      <c r="I25" s="22">
        <v>144344</v>
      </c>
      <c r="J25" s="14"/>
      <c r="M25" s="2"/>
    </row>
    <row r="26" spans="1:13" ht="13.5" customHeight="1">
      <c r="A26" s="14"/>
      <c r="B26" s="14"/>
      <c r="C26" s="14"/>
      <c r="D26" s="14"/>
      <c r="E26" s="145"/>
      <c r="F26" s="58">
        <f>SUM(F22:F25)</f>
        <v>490800</v>
      </c>
      <c r="G26" s="14"/>
      <c r="H26" s="17"/>
      <c r="I26" s="20">
        <f>SUM(I22:I25)</f>
        <v>778959</v>
      </c>
      <c r="J26" s="14"/>
      <c r="L26" s="51"/>
      <c r="M26" s="161"/>
    </row>
    <row r="27" spans="1:13" ht="15.75" thickBot="1">
      <c r="A27" s="14"/>
      <c r="B27" s="13" t="s">
        <v>54</v>
      </c>
      <c r="C27" s="14"/>
      <c r="D27" s="14"/>
      <c r="E27" s="145"/>
      <c r="F27" s="139">
        <f>F26+F20</f>
        <v>1834782</v>
      </c>
      <c r="G27" s="14"/>
      <c r="H27" s="17"/>
      <c r="I27" s="141">
        <f>I26+I20</f>
        <v>1899410</v>
      </c>
      <c r="J27" s="14"/>
      <c r="M27" s="2"/>
    </row>
    <row r="28" spans="1:13" ht="15.75" thickTop="1">
      <c r="A28" s="14"/>
      <c r="J28" s="14"/>
      <c r="M28" s="2"/>
    </row>
    <row r="29" spans="1:13" ht="15">
      <c r="A29" s="14"/>
      <c r="J29" s="14"/>
      <c r="M29" s="2"/>
    </row>
    <row r="30" spans="1:13" ht="15">
      <c r="A30" s="14"/>
      <c r="B30" s="13" t="s">
        <v>55</v>
      </c>
      <c r="J30" s="14"/>
      <c r="M30" s="2"/>
    </row>
    <row r="31" spans="1:13" ht="15">
      <c r="A31" s="14"/>
      <c r="B31" s="12"/>
      <c r="C31" s="12"/>
      <c r="D31" s="12"/>
      <c r="E31" s="157"/>
      <c r="F31" s="214"/>
      <c r="G31" s="12"/>
      <c r="H31" s="12"/>
      <c r="I31" s="142"/>
      <c r="J31" s="14"/>
      <c r="M31" s="2"/>
    </row>
    <row r="32" spans="1:13" ht="15">
      <c r="A32" s="14"/>
      <c r="B32" s="13" t="s">
        <v>94</v>
      </c>
      <c r="I32" s="52"/>
      <c r="J32" s="14"/>
      <c r="M32" s="2"/>
    </row>
    <row r="33" spans="1:13" ht="15">
      <c r="A33" s="14"/>
      <c r="B33" s="14" t="s">
        <v>25</v>
      </c>
      <c r="C33" s="14"/>
      <c r="D33" s="14"/>
      <c r="E33" s="145"/>
      <c r="F33" s="57">
        <f>'Changes in Equity'!D58</f>
        <v>155839</v>
      </c>
      <c r="G33" s="14"/>
      <c r="H33" s="17"/>
      <c r="I33" s="22">
        <v>155839</v>
      </c>
      <c r="J33" s="14"/>
      <c r="M33" s="2"/>
    </row>
    <row r="34" spans="1:13" ht="15">
      <c r="A34" s="14"/>
      <c r="B34" s="14" t="s">
        <v>56</v>
      </c>
      <c r="C34" s="14"/>
      <c r="D34" s="14"/>
      <c r="E34" s="145"/>
      <c r="F34" s="57">
        <f>'Changes in Equity'!F58</f>
        <v>53727</v>
      </c>
      <c r="G34" s="14"/>
      <c r="H34" s="17"/>
      <c r="I34" s="22">
        <v>53727</v>
      </c>
      <c r="J34" s="14"/>
      <c r="M34" s="2"/>
    </row>
    <row r="35" spans="1:13" ht="15">
      <c r="A35" s="14"/>
      <c r="B35" s="14" t="s">
        <v>57</v>
      </c>
      <c r="C35" s="14"/>
      <c r="D35" s="14"/>
      <c r="E35" s="145"/>
      <c r="F35" s="57">
        <f>'Changes in Equity'!H58+'Changes in Equity'!J58</f>
        <v>411494</v>
      </c>
      <c r="G35" s="14"/>
      <c r="H35" s="17"/>
      <c r="I35" s="22">
        <v>211746</v>
      </c>
      <c r="J35" s="14"/>
      <c r="M35" s="2"/>
    </row>
    <row r="36" spans="1:13" ht="15">
      <c r="A36" s="14"/>
      <c r="B36" s="14" t="s">
        <v>58</v>
      </c>
      <c r="C36" s="14"/>
      <c r="D36" s="14"/>
      <c r="E36" s="145"/>
      <c r="F36" s="59">
        <f>'Changes in Equity'!L58</f>
        <v>286782</v>
      </c>
      <c r="G36" s="14"/>
      <c r="H36" s="17"/>
      <c r="I36" s="53">
        <v>372877</v>
      </c>
      <c r="J36" s="14"/>
      <c r="K36" s="51"/>
      <c r="L36" s="51"/>
      <c r="M36" s="2"/>
    </row>
    <row r="37" spans="1:13" ht="15">
      <c r="A37" s="14"/>
      <c r="B37" s="13"/>
      <c r="C37" s="14"/>
      <c r="D37" s="14"/>
      <c r="E37" s="145"/>
      <c r="F37" s="60">
        <f>SUM(F33:F36)</f>
        <v>907842</v>
      </c>
      <c r="G37" s="66"/>
      <c r="H37" s="17"/>
      <c r="I37" s="60">
        <f>SUM(I33:I36)</f>
        <v>794189</v>
      </c>
      <c r="J37" s="14"/>
      <c r="M37" s="2"/>
    </row>
    <row r="38" spans="1:13" ht="15">
      <c r="A38" s="14"/>
      <c r="B38" s="13" t="s">
        <v>26</v>
      </c>
      <c r="C38" s="14"/>
      <c r="D38" s="14"/>
      <c r="E38" s="145"/>
      <c r="F38" s="59">
        <f>'Changes in Equity'!P58</f>
        <v>46368</v>
      </c>
      <c r="G38" s="56"/>
      <c r="H38" s="17"/>
      <c r="I38" s="59">
        <v>79597</v>
      </c>
      <c r="J38" s="14"/>
      <c r="M38" s="2"/>
    </row>
    <row r="39" spans="1:13" ht="15">
      <c r="A39" s="14"/>
      <c r="B39" s="13" t="s">
        <v>59</v>
      </c>
      <c r="C39" s="14"/>
      <c r="D39" s="14"/>
      <c r="E39" s="145"/>
      <c r="F39" s="58">
        <f>SUM(F37:F38)</f>
        <v>954210</v>
      </c>
      <c r="G39" s="56"/>
      <c r="H39" s="17"/>
      <c r="I39" s="58">
        <f>SUM(I37:I38)</f>
        <v>873786</v>
      </c>
      <c r="J39" s="14"/>
      <c r="M39" s="2"/>
    </row>
    <row r="40" spans="1:13" ht="15">
      <c r="A40" s="14"/>
      <c r="B40" s="13"/>
      <c r="C40" s="14"/>
      <c r="D40" s="14"/>
      <c r="E40" s="145"/>
      <c r="F40" s="60"/>
      <c r="G40" s="56"/>
      <c r="H40" s="17"/>
      <c r="I40" s="60"/>
      <c r="J40" s="14"/>
      <c r="M40" s="2"/>
    </row>
    <row r="41" spans="1:13" ht="15">
      <c r="A41" s="14"/>
      <c r="B41" s="14"/>
      <c r="C41" s="14"/>
      <c r="D41" s="14"/>
      <c r="E41" s="145"/>
      <c r="F41" s="57"/>
      <c r="G41" s="56"/>
      <c r="H41" s="17"/>
      <c r="I41" s="57"/>
      <c r="J41" s="14"/>
      <c r="M41" s="2"/>
    </row>
    <row r="42" spans="1:13" ht="15">
      <c r="A42" s="14"/>
      <c r="B42" s="13" t="s">
        <v>60</v>
      </c>
      <c r="C42" s="14"/>
      <c r="D42" s="14"/>
      <c r="E42" s="145"/>
      <c r="F42" s="57"/>
      <c r="G42" s="56"/>
      <c r="H42" s="17"/>
      <c r="I42" s="57"/>
      <c r="J42" s="14"/>
      <c r="M42" s="2"/>
    </row>
    <row r="43" spans="1:13" ht="15">
      <c r="A43" s="14"/>
      <c r="B43" s="14" t="s">
        <v>27</v>
      </c>
      <c r="C43" s="14"/>
      <c r="D43" s="14"/>
      <c r="E43" s="145">
        <v>22</v>
      </c>
      <c r="F43" s="57">
        <v>119217</v>
      </c>
      <c r="G43" s="56"/>
      <c r="H43" s="17"/>
      <c r="I43" s="57">
        <v>143623</v>
      </c>
      <c r="J43" s="14"/>
      <c r="M43" s="2"/>
    </row>
    <row r="44" spans="1:13" ht="15">
      <c r="A44" s="14"/>
      <c r="B44" s="14" t="s">
        <v>28</v>
      </c>
      <c r="C44" s="14"/>
      <c r="D44" s="14"/>
      <c r="E44" s="145"/>
      <c r="F44" s="57">
        <v>68687</v>
      </c>
      <c r="G44" s="56"/>
      <c r="H44" s="17"/>
      <c r="I44" s="57">
        <f>76522</f>
        <v>76522</v>
      </c>
      <c r="J44" s="14"/>
      <c r="M44" s="2"/>
    </row>
    <row r="45" spans="1:13" ht="15">
      <c r="A45" s="14"/>
      <c r="B45" s="14"/>
      <c r="C45" s="14"/>
      <c r="D45" s="14"/>
      <c r="E45" s="145"/>
      <c r="F45" s="58">
        <f>SUM(F43:F44)</f>
        <v>187904</v>
      </c>
      <c r="G45" s="56"/>
      <c r="H45" s="17"/>
      <c r="I45" s="58">
        <f>SUM(I43:I44)</f>
        <v>220145</v>
      </c>
      <c r="J45" s="14"/>
      <c r="M45" s="2"/>
    </row>
    <row r="46" spans="1:13" ht="15">
      <c r="A46" s="14"/>
      <c r="B46" s="14"/>
      <c r="C46" s="14"/>
      <c r="D46" s="14"/>
      <c r="E46" s="145"/>
      <c r="F46" s="60"/>
      <c r="G46" s="56"/>
      <c r="H46" s="17"/>
      <c r="I46" s="60"/>
      <c r="J46" s="14"/>
      <c r="M46" s="2"/>
    </row>
    <row r="47" spans="1:13" ht="15">
      <c r="A47" s="14"/>
      <c r="B47" s="13" t="s">
        <v>53</v>
      </c>
      <c r="C47" s="14"/>
      <c r="D47" s="14"/>
      <c r="E47" s="145"/>
      <c r="F47" s="57"/>
      <c r="G47" s="14"/>
      <c r="H47" s="17"/>
      <c r="I47" s="22"/>
      <c r="J47" s="14"/>
      <c r="M47" s="2"/>
    </row>
    <row r="48" spans="1:13" ht="15">
      <c r="A48" s="14"/>
      <c r="B48" s="14" t="s">
        <v>24</v>
      </c>
      <c r="C48" s="14"/>
      <c r="D48" s="14"/>
      <c r="E48" s="145">
        <v>22</v>
      </c>
      <c r="F48" s="57">
        <v>584349</v>
      </c>
      <c r="G48" s="14"/>
      <c r="H48" s="17"/>
      <c r="I48" s="22">
        <v>540245</v>
      </c>
      <c r="J48" s="14"/>
      <c r="M48" s="2"/>
    </row>
    <row r="49" spans="1:13" ht="15">
      <c r="A49" s="14"/>
      <c r="B49" s="14" t="s">
        <v>12</v>
      </c>
      <c r="C49" s="14"/>
      <c r="D49" s="14"/>
      <c r="E49" s="145"/>
      <c r="F49" s="57">
        <v>48078</v>
      </c>
      <c r="G49" s="14"/>
      <c r="H49" s="17"/>
      <c r="I49" s="22">
        <v>188291</v>
      </c>
      <c r="J49" s="14"/>
      <c r="M49" s="2"/>
    </row>
    <row r="50" spans="1:13" ht="15">
      <c r="A50" s="14"/>
      <c r="B50" s="14" t="s">
        <v>11</v>
      </c>
      <c r="C50" s="14"/>
      <c r="D50" s="14"/>
      <c r="E50" s="145"/>
      <c r="F50" s="57">
        <v>60241</v>
      </c>
      <c r="G50" s="14"/>
      <c r="H50" s="17"/>
      <c r="I50" s="22">
        <v>76943</v>
      </c>
      <c r="J50" s="14"/>
      <c r="M50" s="2"/>
    </row>
    <row r="51" spans="1:13" ht="15">
      <c r="A51" s="14"/>
      <c r="B51" s="21"/>
      <c r="C51" s="14"/>
      <c r="D51" s="14"/>
      <c r="E51" s="145"/>
      <c r="F51" s="58">
        <f>SUM(F48:F50)</f>
        <v>692668</v>
      </c>
      <c r="G51" s="14"/>
      <c r="H51" s="17"/>
      <c r="I51" s="20">
        <f>SUM(I48:I50)</f>
        <v>805479</v>
      </c>
      <c r="J51" s="14"/>
      <c r="M51" s="2"/>
    </row>
    <row r="52" spans="1:13" ht="15">
      <c r="A52" s="14"/>
      <c r="B52" s="13" t="s">
        <v>61</v>
      </c>
      <c r="C52" s="14"/>
      <c r="D52" s="14"/>
      <c r="E52" s="145"/>
      <c r="F52" s="60">
        <f>F51+F45</f>
        <v>880572</v>
      </c>
      <c r="G52" s="56"/>
      <c r="H52" s="17"/>
      <c r="I52" s="60">
        <f>I51+I45</f>
        <v>1025624</v>
      </c>
      <c r="J52" s="14"/>
      <c r="M52" s="2"/>
    </row>
    <row r="53" spans="1:13" ht="15.75" thickBot="1">
      <c r="A53" s="14"/>
      <c r="B53" s="13" t="s">
        <v>62</v>
      </c>
      <c r="C53" s="14"/>
      <c r="D53" s="14"/>
      <c r="E53" s="145"/>
      <c r="F53" s="61">
        <f>F52+F39</f>
        <v>1834782</v>
      </c>
      <c r="G53" s="56"/>
      <c r="H53" s="17"/>
      <c r="I53" s="61">
        <f>I52+I39</f>
        <v>1899410</v>
      </c>
      <c r="J53" s="14"/>
      <c r="M53" s="2"/>
    </row>
    <row r="54" spans="1:13" ht="15.75" thickTop="1">
      <c r="A54" s="14"/>
      <c r="B54" s="14"/>
      <c r="C54" s="14"/>
      <c r="D54" s="14"/>
      <c r="E54" s="145"/>
      <c r="F54" s="60"/>
      <c r="G54" s="56"/>
      <c r="H54" s="17"/>
      <c r="I54" s="60"/>
      <c r="J54" s="14"/>
      <c r="M54" s="2"/>
    </row>
    <row r="55" spans="1:13" ht="15">
      <c r="A55" s="14"/>
      <c r="B55" s="14"/>
      <c r="C55" s="14"/>
      <c r="D55" s="14"/>
      <c r="E55" s="145"/>
      <c r="F55" s="60"/>
      <c r="G55" s="56"/>
      <c r="H55" s="17"/>
      <c r="J55" s="14"/>
      <c r="M55" s="2"/>
    </row>
    <row r="56" spans="1:13" ht="15">
      <c r="A56" s="14"/>
      <c r="J56" s="14"/>
      <c r="M56" s="2"/>
    </row>
    <row r="57" spans="1:13" ht="15">
      <c r="A57" s="14"/>
      <c r="J57" s="14"/>
      <c r="M57" s="2"/>
    </row>
    <row r="58" spans="1:13" ht="15">
      <c r="A58" s="14"/>
      <c r="J58" s="14"/>
      <c r="M58" s="2"/>
    </row>
    <row r="59" spans="1:13" ht="15">
      <c r="A59" s="14"/>
      <c r="J59" s="14"/>
      <c r="M59" s="2"/>
    </row>
    <row r="60" spans="1:13" ht="15">
      <c r="A60" s="14"/>
      <c r="J60" s="14"/>
      <c r="M60" s="2"/>
    </row>
    <row r="61" spans="1:13" ht="15">
      <c r="A61" s="14"/>
      <c r="B61" s="14"/>
      <c r="C61" s="14"/>
      <c r="D61" s="14"/>
      <c r="E61" s="145"/>
      <c r="F61" s="60"/>
      <c r="G61" s="56"/>
      <c r="H61" s="17"/>
      <c r="I61" s="60"/>
      <c r="J61" s="14"/>
      <c r="M61" s="2"/>
    </row>
    <row r="62" spans="1:13" ht="15">
      <c r="A62" s="14"/>
      <c r="B62" s="14"/>
      <c r="C62" s="14"/>
      <c r="D62" s="14"/>
      <c r="E62" s="145"/>
      <c r="F62" s="60"/>
      <c r="G62" s="56"/>
      <c r="H62" s="17"/>
      <c r="I62" s="60"/>
      <c r="J62" s="14"/>
      <c r="M62" s="2"/>
    </row>
    <row r="63" spans="1:13" ht="15">
      <c r="A63" s="14"/>
      <c r="B63" s="122" t="s">
        <v>45</v>
      </c>
      <c r="F63" s="215"/>
      <c r="G63" s="162"/>
      <c r="J63" s="14"/>
      <c r="M63" s="2"/>
    </row>
    <row r="64" spans="1:13" ht="15">
      <c r="A64" s="14"/>
      <c r="B64" s="1" t="s">
        <v>75</v>
      </c>
      <c r="J64" s="14"/>
      <c r="M64" s="2"/>
    </row>
    <row r="65" spans="1:13" ht="15.75">
      <c r="A65" s="14"/>
      <c r="B65" s="41"/>
      <c r="C65" s="37"/>
      <c r="D65" s="37"/>
      <c r="J65" s="14"/>
      <c r="M65" s="2"/>
    </row>
    <row r="66" spans="1:13" ht="15">
      <c r="A66" s="14"/>
      <c r="B66" s="14"/>
      <c r="C66" s="14"/>
      <c r="D66" s="14"/>
      <c r="E66" s="163" t="s">
        <v>22</v>
      </c>
      <c r="F66" s="60"/>
      <c r="G66" s="56"/>
      <c r="H66" s="17"/>
      <c r="I66" s="60"/>
      <c r="J66" s="14"/>
      <c r="M66" s="2"/>
    </row>
    <row r="67" spans="1:13" ht="15">
      <c r="A67" s="14"/>
      <c r="B67" s="14"/>
      <c r="C67" s="14"/>
      <c r="D67" s="14"/>
      <c r="E67" s="145"/>
      <c r="F67" s="60"/>
      <c r="G67" s="56"/>
      <c r="H67" s="17"/>
      <c r="I67" s="60"/>
      <c r="J67" s="14"/>
      <c r="M67" s="2"/>
    </row>
    <row r="68" spans="1:13" ht="15">
      <c r="A68" s="14"/>
      <c r="B68" s="14"/>
      <c r="C68" s="14"/>
      <c r="D68" s="14"/>
      <c r="E68" s="145"/>
      <c r="F68" s="60"/>
      <c r="G68" s="56"/>
      <c r="H68" s="17"/>
      <c r="I68" s="60"/>
      <c r="J68" s="14"/>
      <c r="M68" s="2"/>
    </row>
    <row r="69" spans="1:13" ht="15">
      <c r="A69" s="14"/>
      <c r="B69" s="14"/>
      <c r="C69" s="14"/>
      <c r="D69" s="14"/>
      <c r="E69" s="145"/>
      <c r="F69" s="57"/>
      <c r="G69" s="56"/>
      <c r="H69" s="17"/>
      <c r="I69" s="57"/>
      <c r="J69" s="14"/>
      <c r="M69" s="2"/>
    </row>
    <row r="71" ht="13.5" customHeight="1"/>
    <row r="73" spans="2:9" ht="15.75">
      <c r="B73" s="37"/>
      <c r="C73" s="37"/>
      <c r="D73" s="37"/>
      <c r="I73" s="43"/>
    </row>
    <row r="74" spans="2:4" ht="15.75">
      <c r="B74" s="38"/>
      <c r="C74" s="37"/>
      <c r="D74" s="37"/>
    </row>
    <row r="75" spans="2:9" ht="15.75">
      <c r="B75" s="37"/>
      <c r="C75" s="37"/>
      <c r="E75" s="159"/>
      <c r="F75" s="216"/>
      <c r="G75" s="39"/>
      <c r="I75" s="39"/>
    </row>
    <row r="76" spans="2:9" ht="15.75">
      <c r="B76" s="37"/>
      <c r="C76" s="37"/>
      <c r="I76" s="39"/>
    </row>
    <row r="77" spans="2:3" ht="15.75">
      <c r="B77" s="37"/>
      <c r="C77" s="37"/>
    </row>
    <row r="78" spans="2:3" ht="15.75">
      <c r="B78" s="41"/>
      <c r="C78" s="37"/>
    </row>
    <row r="79" spans="1:9" ht="15.75">
      <c r="A79" s="37"/>
      <c r="B79" s="37"/>
      <c r="C79" s="37"/>
      <c r="I79" s="39"/>
    </row>
    <row r="80" spans="2:9" ht="15.75">
      <c r="B80" s="37"/>
      <c r="C80" s="37"/>
      <c r="I80" s="39"/>
    </row>
    <row r="81" spans="1:7" ht="15.75">
      <c r="A81" s="37"/>
      <c r="B81" s="37"/>
      <c r="C81" s="37"/>
      <c r="D81" s="37"/>
      <c r="E81" s="160"/>
      <c r="F81" s="217"/>
      <c r="G81" s="37"/>
    </row>
    <row r="82" spans="1:8" ht="15.75">
      <c r="A82" s="37"/>
      <c r="B82" s="37"/>
      <c r="C82" s="37"/>
      <c r="D82" s="37"/>
      <c r="E82" s="160"/>
      <c r="F82" s="217"/>
      <c r="G82" s="37"/>
      <c r="H82" s="37"/>
    </row>
    <row r="83" spans="1:8" ht="15.75">
      <c r="A83" s="37"/>
      <c r="B83" s="41"/>
      <c r="C83" s="37"/>
      <c r="D83" s="37"/>
      <c r="E83" s="160"/>
      <c r="F83" s="217"/>
      <c r="G83" s="37"/>
      <c r="H83" s="37"/>
    </row>
    <row r="84" spans="1:9" ht="15.75">
      <c r="A84" s="37"/>
      <c r="B84" s="37"/>
      <c r="C84" s="37"/>
      <c r="D84" s="37"/>
      <c r="E84" s="160"/>
      <c r="F84" s="217"/>
      <c r="G84" s="37"/>
      <c r="H84" s="37"/>
      <c r="I84" s="40"/>
    </row>
    <row r="85" spans="1:9" ht="15.75">
      <c r="A85" s="37"/>
      <c r="B85" s="37"/>
      <c r="C85" s="37"/>
      <c r="D85" s="37"/>
      <c r="E85" s="160"/>
      <c r="F85" s="217"/>
      <c r="G85" s="37"/>
      <c r="H85" s="46"/>
      <c r="I85" s="46"/>
    </row>
    <row r="86" spans="1:9" ht="15.75">
      <c r="A86" s="37"/>
      <c r="B86" s="37"/>
      <c r="C86" s="37"/>
      <c r="D86" s="37"/>
      <c r="E86" s="160"/>
      <c r="F86" s="217"/>
      <c r="G86" s="37"/>
      <c r="H86" s="42"/>
      <c r="I86" s="42"/>
    </row>
    <row r="87" spans="1:7" ht="15.75">
      <c r="A87" s="37"/>
      <c r="B87" s="37"/>
      <c r="C87" s="37"/>
      <c r="D87" s="37"/>
      <c r="E87" s="160"/>
      <c r="F87" s="217"/>
      <c r="G87" s="37"/>
    </row>
    <row r="88" spans="1:7" ht="15.75">
      <c r="A88" s="37"/>
      <c r="B88" s="41"/>
      <c r="C88" s="37"/>
      <c r="D88" s="37"/>
      <c r="E88" s="160"/>
      <c r="F88" s="217"/>
      <c r="G88" s="37"/>
    </row>
    <row r="89" spans="1:9" ht="15.75">
      <c r="A89" s="37"/>
      <c r="B89" s="37"/>
      <c r="C89" s="37"/>
      <c r="D89" s="37"/>
      <c r="E89" s="160"/>
      <c r="F89" s="217"/>
      <c r="G89" s="37"/>
      <c r="H89" s="44"/>
      <c r="I89" s="44"/>
    </row>
    <row r="90" spans="1:9" ht="15.75">
      <c r="A90" s="37"/>
      <c r="B90" s="37"/>
      <c r="C90" s="37"/>
      <c r="D90" s="37"/>
      <c r="E90" s="160"/>
      <c r="F90" s="217"/>
      <c r="G90" s="37"/>
      <c r="H90" s="45"/>
      <c r="I90" s="45"/>
    </row>
    <row r="91" spans="1:9" ht="15.75">
      <c r="A91" s="37"/>
      <c r="B91" s="37"/>
      <c r="C91" s="37"/>
      <c r="D91" s="37"/>
      <c r="E91" s="160"/>
      <c r="F91" s="217"/>
      <c r="G91" s="37"/>
      <c r="H91" s="45"/>
      <c r="I91" s="45"/>
    </row>
    <row r="92" spans="1:9" ht="15.75">
      <c r="A92" s="37"/>
      <c r="B92" s="37"/>
      <c r="C92" s="37"/>
      <c r="D92" s="37"/>
      <c r="E92" s="160"/>
      <c r="F92" s="217"/>
      <c r="G92" s="37"/>
      <c r="H92" s="47"/>
      <c r="I92" s="46"/>
    </row>
    <row r="93" spans="1:9" ht="15.75">
      <c r="A93" s="37"/>
      <c r="B93" s="37"/>
      <c r="C93" s="37"/>
      <c r="D93" s="37"/>
      <c r="E93" s="160"/>
      <c r="F93" s="217"/>
      <c r="G93" s="37"/>
      <c r="H93" s="47"/>
      <c r="I93" s="46"/>
    </row>
    <row r="94" spans="1:9" ht="15.75">
      <c r="A94" s="37"/>
      <c r="B94" s="37"/>
      <c r="C94" s="37"/>
      <c r="D94" s="37"/>
      <c r="E94" s="160"/>
      <c r="F94" s="217"/>
      <c r="G94" s="37"/>
      <c r="H94" s="48"/>
      <c r="I94" s="48"/>
    </row>
    <row r="95" spans="1:7" ht="15.75">
      <c r="A95" s="37"/>
      <c r="B95" s="37"/>
      <c r="C95" s="37"/>
      <c r="D95" s="37"/>
      <c r="E95" s="160"/>
      <c r="F95" s="217"/>
      <c r="G95" s="37"/>
    </row>
    <row r="96" spans="1:7" ht="15.75">
      <c r="A96" s="37"/>
      <c r="B96" s="37"/>
      <c r="C96" s="37"/>
      <c r="D96" s="37"/>
      <c r="E96" s="160"/>
      <c r="F96" s="217"/>
      <c r="G96" s="37"/>
    </row>
    <row r="97" spans="1:7" ht="15.75">
      <c r="A97" s="37"/>
      <c r="B97" s="37"/>
      <c r="C97" s="37"/>
      <c r="D97" s="37"/>
      <c r="E97" s="160"/>
      <c r="F97" s="217"/>
      <c r="G97" s="37"/>
    </row>
    <row r="98" spans="1:7" ht="15.75">
      <c r="A98" s="37"/>
      <c r="B98" s="37"/>
      <c r="C98" s="37"/>
      <c r="D98" s="37"/>
      <c r="E98" s="160"/>
      <c r="F98" s="217"/>
      <c r="G98" s="37"/>
    </row>
    <row r="99" spans="1:7" ht="15.75">
      <c r="A99" s="37"/>
      <c r="B99" s="37"/>
      <c r="C99" s="37"/>
      <c r="D99" s="37"/>
      <c r="E99" s="160"/>
      <c r="F99" s="217"/>
      <c r="G99" s="37"/>
    </row>
  </sheetData>
  <sheetProtection password="CC02" sheet="1"/>
  <printOptions/>
  <pageMargins left="0.91" right="0.393700787401575" top="0.393700787401575" bottom="0.393700787401575" header="0.393700787401575" footer="0.393700787401575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view="pageBreakPreview" zoomScale="75" zoomScaleSheetLayoutView="75" zoomScalePageLayoutView="0" workbookViewId="0" topLeftCell="A31">
      <selection activeCell="H51" sqref="H51"/>
    </sheetView>
  </sheetViews>
  <sheetFormatPr defaultColWidth="9.33203125" defaultRowHeight="12.75"/>
  <cols>
    <col min="1" max="1" width="7.33203125" style="75" customWidth="1"/>
    <col min="2" max="2" width="20.16015625" style="75" customWidth="1"/>
    <col min="3" max="3" width="17.16015625" style="75" customWidth="1"/>
    <col min="4" max="4" width="12.33203125" style="93" customWidth="1"/>
    <col min="5" max="5" width="2.66015625" style="75" customWidth="1"/>
    <col min="6" max="6" width="11.33203125" style="75" customWidth="1"/>
    <col min="7" max="7" width="2.66015625" style="75" customWidth="1"/>
    <col min="8" max="8" width="16.66015625" style="75" customWidth="1"/>
    <col min="9" max="9" width="1.83203125" style="75" customWidth="1"/>
    <col min="10" max="10" width="15" style="136" customWidth="1"/>
    <col min="11" max="11" width="1.83203125" style="75" customWidth="1"/>
    <col min="12" max="12" width="16.66015625" style="75" customWidth="1"/>
    <col min="13" max="13" width="3" style="75" customWidth="1"/>
    <col min="14" max="14" width="13.83203125" style="75" customWidth="1"/>
    <col min="15" max="15" width="4" style="75" customWidth="1"/>
    <col min="16" max="16" width="16.66015625" style="75" customWidth="1"/>
    <col min="17" max="17" width="2.33203125" style="75" customWidth="1"/>
    <col min="18" max="18" width="16.66015625" style="75" customWidth="1"/>
    <col min="19" max="16384" width="9.33203125" style="75" customWidth="1"/>
  </cols>
  <sheetData>
    <row r="1" spans="1:18" ht="15">
      <c r="A1" s="70" t="s">
        <v>20</v>
      </c>
      <c r="B1" s="71"/>
      <c r="C1" s="71"/>
      <c r="D1" s="72"/>
      <c r="E1" s="71"/>
      <c r="F1" s="71"/>
      <c r="G1" s="71"/>
      <c r="H1" s="70"/>
      <c r="I1" s="71"/>
      <c r="J1" s="133"/>
      <c r="K1" s="71"/>
      <c r="L1" s="70"/>
      <c r="M1" s="74"/>
      <c r="N1" s="74"/>
      <c r="O1" s="74"/>
      <c r="P1" s="70"/>
      <c r="R1" s="70"/>
    </row>
    <row r="2" spans="1:18" ht="15">
      <c r="A2" s="2" t="s">
        <v>6</v>
      </c>
      <c r="B2" s="71"/>
      <c r="C2" s="71"/>
      <c r="D2" s="72"/>
      <c r="E2" s="71"/>
      <c r="F2" s="71"/>
      <c r="G2" s="71"/>
      <c r="H2" s="70"/>
      <c r="I2" s="71"/>
      <c r="J2" s="133"/>
      <c r="K2" s="71"/>
      <c r="L2" s="70"/>
      <c r="M2" s="74"/>
      <c r="N2" s="74"/>
      <c r="O2" s="74"/>
      <c r="P2" s="70"/>
      <c r="R2" s="70"/>
    </row>
    <row r="3" spans="1:18" ht="15">
      <c r="A3" s="71"/>
      <c r="B3" s="71"/>
      <c r="C3" s="71"/>
      <c r="D3" s="72"/>
      <c r="E3" s="71"/>
      <c r="F3" s="71"/>
      <c r="G3" s="71"/>
      <c r="H3" s="70"/>
      <c r="I3" s="71"/>
      <c r="J3" s="133"/>
      <c r="K3" s="71"/>
      <c r="L3" s="70"/>
      <c r="M3" s="74"/>
      <c r="N3" s="74"/>
      <c r="O3" s="74"/>
      <c r="P3" s="70"/>
      <c r="R3" s="70"/>
    </row>
    <row r="4" spans="1:18" ht="15">
      <c r="A4" s="70" t="s">
        <v>30</v>
      </c>
      <c r="B4" s="71"/>
      <c r="C4" s="71"/>
      <c r="D4" s="72"/>
      <c r="E4" s="71"/>
      <c r="F4" s="71"/>
      <c r="G4" s="71"/>
      <c r="H4" s="70"/>
      <c r="I4" s="71"/>
      <c r="J4" s="133"/>
      <c r="K4" s="71"/>
      <c r="L4" s="70"/>
      <c r="M4" s="74"/>
      <c r="N4" s="74"/>
      <c r="O4" s="74"/>
      <c r="P4" s="70"/>
      <c r="R4" s="70"/>
    </row>
    <row r="5" spans="1:18" ht="15">
      <c r="A5" s="70" t="str">
        <f>'Income Statement'!A5</f>
        <v>For The Year Ended 30 June 2009</v>
      </c>
      <c r="B5" s="71"/>
      <c r="C5" s="71"/>
      <c r="D5" s="72"/>
      <c r="E5" s="71"/>
      <c r="F5" s="71"/>
      <c r="G5" s="71"/>
      <c r="H5" s="70"/>
      <c r="I5" s="71"/>
      <c r="J5" s="133"/>
      <c r="K5" s="71"/>
      <c r="L5" s="70"/>
      <c r="M5" s="74"/>
      <c r="N5" s="74"/>
      <c r="O5" s="74"/>
      <c r="P5" s="70"/>
      <c r="R5" s="70"/>
    </row>
    <row r="6" spans="1:19" ht="15">
      <c r="A6" s="76"/>
      <c r="B6" s="76"/>
      <c r="C6" s="76"/>
      <c r="D6" s="77"/>
      <c r="E6" s="76"/>
      <c r="F6" s="76"/>
      <c r="G6" s="76"/>
      <c r="H6" s="78"/>
      <c r="I6" s="76"/>
      <c r="J6" s="134"/>
      <c r="K6" s="79"/>
      <c r="L6" s="83"/>
      <c r="M6" s="80"/>
      <c r="N6" s="80"/>
      <c r="O6" s="80"/>
      <c r="P6" s="83"/>
      <c r="Q6" s="81"/>
      <c r="R6" s="83"/>
      <c r="S6" s="81"/>
    </row>
    <row r="7" spans="1:19" ht="15">
      <c r="A7" s="79"/>
      <c r="B7" s="79"/>
      <c r="C7" s="79"/>
      <c r="D7" s="82"/>
      <c r="E7" s="79"/>
      <c r="F7" s="79"/>
      <c r="G7" s="79"/>
      <c r="H7" s="83"/>
      <c r="I7" s="79"/>
      <c r="J7" s="134"/>
      <c r="K7" s="79"/>
      <c r="L7" s="83"/>
      <c r="M7" s="80"/>
      <c r="N7" s="80"/>
      <c r="O7" s="80"/>
      <c r="P7" s="83"/>
      <c r="Q7" s="81"/>
      <c r="R7" s="83"/>
      <c r="S7" s="81"/>
    </row>
    <row r="8" spans="1:19" ht="15">
      <c r="A8" s="79"/>
      <c r="B8" s="79"/>
      <c r="C8" s="79"/>
      <c r="D8" s="82"/>
      <c r="E8" s="79"/>
      <c r="F8" s="79"/>
      <c r="G8" s="79"/>
      <c r="H8" s="83"/>
      <c r="I8" s="79"/>
      <c r="J8" s="134"/>
      <c r="K8" s="79"/>
      <c r="L8" s="83"/>
      <c r="M8" s="80"/>
      <c r="N8" s="80"/>
      <c r="O8" s="80"/>
      <c r="P8" s="83"/>
      <c r="Q8" s="81"/>
      <c r="R8" s="83"/>
      <c r="S8" s="81"/>
    </row>
    <row r="9" spans="1:18" ht="15">
      <c r="A9" s="71"/>
      <c r="B9" s="84"/>
      <c r="C9" s="71"/>
      <c r="D9" s="82"/>
      <c r="E9" s="79"/>
      <c r="F9" s="79"/>
      <c r="G9" s="79"/>
      <c r="H9" s="83"/>
      <c r="I9" s="79"/>
      <c r="J9" s="134"/>
      <c r="K9" s="79"/>
      <c r="L9" s="83"/>
      <c r="M9" s="80"/>
      <c r="N9" s="80"/>
      <c r="O9" s="81"/>
      <c r="P9" s="87" t="s">
        <v>63</v>
      </c>
      <c r="Q9" s="125"/>
      <c r="R9" s="87" t="s">
        <v>5</v>
      </c>
    </row>
    <row r="10" spans="1:18" ht="15">
      <c r="A10" s="71"/>
      <c r="B10" s="84"/>
      <c r="C10" s="71"/>
      <c r="D10" s="173"/>
      <c r="E10" s="71"/>
      <c r="F10" s="71"/>
      <c r="G10" s="71"/>
      <c r="H10" s="70" t="s">
        <v>95</v>
      </c>
      <c r="I10" s="71"/>
      <c r="J10" s="133"/>
      <c r="K10" s="71"/>
      <c r="L10" s="71"/>
      <c r="N10" s="174"/>
      <c r="O10" s="81"/>
      <c r="P10" s="87" t="s">
        <v>96</v>
      </c>
      <c r="Q10" s="125"/>
      <c r="R10" s="87" t="s">
        <v>64</v>
      </c>
    </row>
    <row r="11" spans="1:18" ht="15">
      <c r="A11" s="71"/>
      <c r="B11" s="70"/>
      <c r="C11" s="71"/>
      <c r="D11" s="72"/>
      <c r="E11" s="79"/>
      <c r="F11" s="175"/>
      <c r="G11" s="229" t="s">
        <v>66</v>
      </c>
      <c r="H11" s="229"/>
      <c r="I11" s="229"/>
      <c r="J11" s="176"/>
      <c r="K11" s="71"/>
      <c r="L11" s="124" t="s">
        <v>65</v>
      </c>
      <c r="O11" s="125"/>
      <c r="P11" s="87"/>
      <c r="Q11" s="125"/>
      <c r="R11" s="81"/>
    </row>
    <row r="12" spans="1:18" ht="15">
      <c r="A12" s="71"/>
      <c r="B12" s="70"/>
      <c r="C12" s="71"/>
      <c r="D12" s="86" t="s">
        <v>14</v>
      </c>
      <c r="E12" s="87"/>
      <c r="F12" s="87" t="s">
        <v>13</v>
      </c>
      <c r="G12" s="87"/>
      <c r="H12" s="87" t="s">
        <v>15</v>
      </c>
      <c r="I12" s="70"/>
      <c r="J12" s="171" t="s">
        <v>31</v>
      </c>
      <c r="K12" s="83"/>
      <c r="L12" s="87" t="s">
        <v>4</v>
      </c>
      <c r="M12" s="125"/>
      <c r="N12" s="125"/>
      <c r="O12" s="125"/>
      <c r="P12" s="81"/>
      <c r="Q12" s="81"/>
      <c r="R12" s="81"/>
    </row>
    <row r="13" spans="1:18" s="95" customFormat="1" ht="15.75" customHeight="1">
      <c r="A13" s="71"/>
      <c r="B13" s="71"/>
      <c r="C13" s="71"/>
      <c r="D13" s="113" t="s">
        <v>3</v>
      </c>
      <c r="E13" s="87"/>
      <c r="F13" s="87" t="s">
        <v>16</v>
      </c>
      <c r="G13" s="87"/>
      <c r="H13" s="87" t="s">
        <v>2</v>
      </c>
      <c r="I13" s="70"/>
      <c r="J13" s="171" t="s">
        <v>32</v>
      </c>
      <c r="K13" s="83"/>
      <c r="L13" s="87" t="s">
        <v>69</v>
      </c>
      <c r="M13" s="125"/>
      <c r="N13" s="87" t="s">
        <v>5</v>
      </c>
      <c r="O13" s="87"/>
      <c r="P13" s="172"/>
      <c r="Q13" s="172"/>
      <c r="R13" s="172"/>
    </row>
    <row r="14" spans="1:18" ht="15">
      <c r="A14" s="71"/>
      <c r="B14" s="71"/>
      <c r="C14" s="71"/>
      <c r="D14" s="113" t="s">
        <v>0</v>
      </c>
      <c r="E14" s="113"/>
      <c r="F14" s="113" t="s">
        <v>0</v>
      </c>
      <c r="G14" s="113"/>
      <c r="H14" s="113" t="s">
        <v>0</v>
      </c>
      <c r="I14" s="71"/>
      <c r="J14" s="113" t="s">
        <v>0</v>
      </c>
      <c r="K14" s="79"/>
      <c r="L14" s="113" t="s">
        <v>0</v>
      </c>
      <c r="M14" s="81"/>
      <c r="N14" s="113" t="s">
        <v>0</v>
      </c>
      <c r="O14" s="113"/>
      <c r="P14" s="113" t="s">
        <v>0</v>
      </c>
      <c r="Q14" s="81"/>
      <c r="R14" s="113" t="s">
        <v>0</v>
      </c>
    </row>
    <row r="15" spans="1:18" ht="15">
      <c r="A15" s="71"/>
      <c r="B15" s="71"/>
      <c r="C15" s="71"/>
      <c r="D15" s="126"/>
      <c r="E15" s="113"/>
      <c r="F15" s="126"/>
      <c r="G15" s="113"/>
      <c r="H15" s="126"/>
      <c r="I15" s="71"/>
      <c r="J15" s="135"/>
      <c r="K15" s="71"/>
      <c r="L15" s="126"/>
      <c r="M15" s="81"/>
      <c r="N15" s="117"/>
      <c r="O15" s="81"/>
      <c r="P15" s="126"/>
      <c r="Q15" s="81"/>
      <c r="R15" s="126"/>
    </row>
    <row r="16" spans="1:18" ht="15">
      <c r="A16" s="71"/>
      <c r="B16" s="115"/>
      <c r="C16" s="71"/>
      <c r="D16" s="72"/>
      <c r="E16" s="79"/>
      <c r="F16" s="79"/>
      <c r="G16" s="79"/>
      <c r="H16" s="71"/>
      <c r="I16" s="71"/>
      <c r="J16" s="133"/>
      <c r="K16" s="71"/>
      <c r="L16" s="71"/>
      <c r="P16" s="71"/>
      <c r="R16" s="71"/>
    </row>
    <row r="17" spans="1:10" ht="15">
      <c r="A17" s="71"/>
      <c r="B17" s="83" t="s">
        <v>72</v>
      </c>
      <c r="C17" s="79"/>
      <c r="D17" s="75"/>
      <c r="J17" s="75"/>
    </row>
    <row r="18" spans="1:18" ht="15">
      <c r="A18" s="71"/>
      <c r="B18" s="79" t="s">
        <v>97</v>
      </c>
      <c r="C18" s="79"/>
      <c r="D18" s="72">
        <v>155339</v>
      </c>
      <c r="E18" s="72">
        <v>0</v>
      </c>
      <c r="F18" s="72">
        <v>53372</v>
      </c>
      <c r="G18" s="72">
        <v>0</v>
      </c>
      <c r="H18" s="72">
        <v>200222</v>
      </c>
      <c r="I18" s="72">
        <v>0</v>
      </c>
      <c r="J18" s="72">
        <v>251</v>
      </c>
      <c r="K18" s="72"/>
      <c r="L18" s="72">
        <v>236339</v>
      </c>
      <c r="M18" s="72"/>
      <c r="N18" s="72">
        <f>SUM(D18:L18)</f>
        <v>645523</v>
      </c>
      <c r="O18" s="72"/>
      <c r="P18" s="72">
        <v>49138</v>
      </c>
      <c r="Q18" s="72"/>
      <c r="R18" s="82">
        <f>SUM(N18:P18)</f>
        <v>694661</v>
      </c>
    </row>
    <row r="19" spans="1:18" ht="15">
      <c r="A19" s="71"/>
      <c r="B19" s="79" t="s">
        <v>98</v>
      </c>
      <c r="C19" s="79"/>
      <c r="D19" s="77">
        <v>0</v>
      </c>
      <c r="E19" s="72"/>
      <c r="F19" s="77">
        <v>0</v>
      </c>
      <c r="G19" s="72"/>
      <c r="H19" s="77">
        <v>0</v>
      </c>
      <c r="I19" s="72"/>
      <c r="J19" s="77">
        <v>0</v>
      </c>
      <c r="K19" s="72"/>
      <c r="L19" s="77">
        <v>7049</v>
      </c>
      <c r="M19" s="72"/>
      <c r="N19" s="77">
        <f>SUM(D19:L19)</f>
        <v>7049</v>
      </c>
      <c r="O19" s="72"/>
      <c r="P19" s="77">
        <v>0</v>
      </c>
      <c r="Q19" s="72"/>
      <c r="R19" s="77">
        <f>SUM(N19:P19)</f>
        <v>7049</v>
      </c>
    </row>
    <row r="20" spans="1:18" ht="15">
      <c r="A20" s="71"/>
      <c r="B20" s="79"/>
      <c r="C20" s="79"/>
      <c r="D20" s="82"/>
      <c r="E20" s="72"/>
      <c r="F20" s="82"/>
      <c r="G20" s="72"/>
      <c r="H20" s="82"/>
      <c r="I20" s="72"/>
      <c r="J20" s="82"/>
      <c r="K20" s="72"/>
      <c r="L20" s="82"/>
      <c r="M20" s="72"/>
      <c r="N20" s="82"/>
      <c r="O20" s="72"/>
      <c r="P20" s="82"/>
      <c r="Q20" s="72"/>
      <c r="R20" s="82"/>
    </row>
    <row r="21" spans="1:18" ht="15">
      <c r="A21" s="71"/>
      <c r="B21" s="83" t="s">
        <v>99</v>
      </c>
      <c r="C21" s="79"/>
      <c r="D21" s="72">
        <f>SUM(D18:D20)</f>
        <v>155339</v>
      </c>
      <c r="E21" s="72"/>
      <c r="F21" s="72">
        <f>SUM(F18:F20)</f>
        <v>53372</v>
      </c>
      <c r="G21" s="72"/>
      <c r="H21" s="72">
        <f>SUM(H18:H20)</f>
        <v>200222</v>
      </c>
      <c r="I21" s="72"/>
      <c r="J21" s="72">
        <f>SUM(J18:J20)</f>
        <v>251</v>
      </c>
      <c r="K21" s="72"/>
      <c r="L21" s="72">
        <f>SUM(L18:L20)</f>
        <v>243388</v>
      </c>
      <c r="M21" s="72"/>
      <c r="N21" s="72">
        <f>SUM(N18:N20)</f>
        <v>652572</v>
      </c>
      <c r="O21" s="72"/>
      <c r="P21" s="72">
        <f>SUM(P18:P20)</f>
        <v>49138</v>
      </c>
      <c r="Q21" s="72"/>
      <c r="R21" s="72">
        <f>SUM(R18:R20)</f>
        <v>701710</v>
      </c>
    </row>
    <row r="22" spans="1:18" ht="15">
      <c r="A22" s="71"/>
      <c r="B22" s="83"/>
      <c r="C22" s="79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82"/>
    </row>
    <row r="23" spans="1:18" ht="15">
      <c r="A23" s="71"/>
      <c r="B23" s="79" t="s">
        <v>83</v>
      </c>
      <c r="C23" s="79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82"/>
    </row>
    <row r="24" spans="1:18" ht="15">
      <c r="A24" s="71"/>
      <c r="B24" s="79" t="s">
        <v>84</v>
      </c>
      <c r="C24" s="79"/>
      <c r="D24" s="72">
        <v>500</v>
      </c>
      <c r="E24" s="72"/>
      <c r="F24" s="72">
        <v>355</v>
      </c>
      <c r="G24" s="72"/>
      <c r="H24" s="72">
        <v>0</v>
      </c>
      <c r="I24" s="72"/>
      <c r="J24" s="72">
        <v>0</v>
      </c>
      <c r="K24" s="72"/>
      <c r="L24" s="72">
        <v>0</v>
      </c>
      <c r="M24" s="72"/>
      <c r="N24" s="72">
        <f>SUM(D24:L24)</f>
        <v>855</v>
      </c>
      <c r="O24" s="72"/>
      <c r="P24" s="72">
        <v>0</v>
      </c>
      <c r="Q24" s="72"/>
      <c r="R24" s="72">
        <f>SUM(H24:P24)</f>
        <v>855</v>
      </c>
    </row>
    <row r="25" spans="1:18" ht="15">
      <c r="A25" s="71"/>
      <c r="B25" s="83"/>
      <c r="C25" s="79"/>
      <c r="E25" s="93"/>
      <c r="F25" s="93"/>
      <c r="G25" s="93"/>
      <c r="H25" s="93"/>
      <c r="I25" s="93"/>
      <c r="J25" s="93"/>
      <c r="K25" s="93"/>
      <c r="L25" s="93"/>
      <c r="M25" s="93"/>
      <c r="N25" s="72"/>
      <c r="O25" s="93"/>
      <c r="P25" s="93"/>
      <c r="Q25" s="93"/>
      <c r="R25" s="82"/>
    </row>
    <row r="26" spans="1:10" ht="15">
      <c r="A26" s="71"/>
      <c r="B26" s="114" t="s">
        <v>101</v>
      </c>
      <c r="C26" s="79"/>
      <c r="D26" s="75"/>
      <c r="J26" s="75"/>
    </row>
    <row r="27" spans="1:18" ht="15">
      <c r="A27" s="71"/>
      <c r="B27" s="114" t="s">
        <v>102</v>
      </c>
      <c r="C27" s="79"/>
      <c r="D27" s="82">
        <v>0</v>
      </c>
      <c r="E27" s="82"/>
      <c r="F27" s="82">
        <v>0</v>
      </c>
      <c r="G27" s="82"/>
      <c r="H27" s="82">
        <v>0</v>
      </c>
      <c r="I27" s="82"/>
      <c r="J27" s="82">
        <v>8783</v>
      </c>
      <c r="K27" s="82"/>
      <c r="L27" s="82">
        <v>0</v>
      </c>
      <c r="M27" s="82"/>
      <c r="N27" s="72">
        <f>SUM(D27:L27)</f>
        <v>8783</v>
      </c>
      <c r="O27" s="82"/>
      <c r="P27" s="82">
        <v>0</v>
      </c>
      <c r="Q27" s="82"/>
      <c r="R27" s="82">
        <f>SUM(N27:P27)</f>
        <v>8783</v>
      </c>
    </row>
    <row r="28" spans="1:18" ht="15">
      <c r="A28" s="71"/>
      <c r="B28" s="114"/>
      <c r="C28" s="79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72"/>
      <c r="O28" s="82"/>
      <c r="P28" s="82"/>
      <c r="Q28" s="82"/>
      <c r="R28" s="82"/>
    </row>
    <row r="29" spans="1:18" ht="15">
      <c r="A29" s="71"/>
      <c r="B29" s="114" t="s">
        <v>100</v>
      </c>
      <c r="C29" s="79"/>
      <c r="D29" s="82">
        <v>0</v>
      </c>
      <c r="E29" s="79"/>
      <c r="F29" s="82">
        <v>0</v>
      </c>
      <c r="G29" s="79"/>
      <c r="H29" s="82">
        <v>0</v>
      </c>
      <c r="I29" s="71"/>
      <c r="J29" s="57">
        <v>0</v>
      </c>
      <c r="K29" s="56"/>
      <c r="L29" s="132">
        <v>0</v>
      </c>
      <c r="M29" s="137"/>
      <c r="N29" s="82">
        <v>0</v>
      </c>
      <c r="O29" s="137"/>
      <c r="P29" s="132">
        <v>-5723</v>
      </c>
      <c r="Q29" s="137"/>
      <c r="R29" s="82">
        <f>SUM(N29:P29)</f>
        <v>-5723</v>
      </c>
    </row>
    <row r="30" spans="1:18" ht="15">
      <c r="A30" s="71"/>
      <c r="B30" s="114"/>
      <c r="C30" s="79"/>
      <c r="D30" s="82"/>
      <c r="E30" s="79"/>
      <c r="F30" s="82"/>
      <c r="G30" s="79"/>
      <c r="H30" s="82"/>
      <c r="I30" s="71"/>
      <c r="J30" s="57"/>
      <c r="K30" s="56"/>
      <c r="L30" s="132"/>
      <c r="M30" s="137"/>
      <c r="N30" s="82"/>
      <c r="O30" s="137"/>
      <c r="P30" s="132"/>
      <c r="Q30" s="137"/>
      <c r="R30" s="82"/>
    </row>
    <row r="31" spans="1:18" ht="15">
      <c r="A31" s="71"/>
      <c r="B31" s="114" t="s">
        <v>103</v>
      </c>
      <c r="C31" s="79"/>
      <c r="D31" s="82"/>
      <c r="E31" s="79"/>
      <c r="F31" s="82"/>
      <c r="G31" s="79"/>
      <c r="H31" s="82"/>
      <c r="I31" s="71"/>
      <c r="J31" s="57"/>
      <c r="K31" s="56"/>
      <c r="L31" s="132"/>
      <c r="M31" s="137"/>
      <c r="N31" s="82"/>
      <c r="O31" s="137"/>
      <c r="P31" s="132"/>
      <c r="Q31" s="137"/>
      <c r="R31" s="82"/>
    </row>
    <row r="32" spans="1:18" ht="15">
      <c r="A32" s="71"/>
      <c r="B32" s="114" t="s">
        <v>104</v>
      </c>
      <c r="C32" s="79"/>
      <c r="D32" s="82">
        <v>0</v>
      </c>
      <c r="E32" s="79"/>
      <c r="F32" s="82">
        <v>0</v>
      </c>
      <c r="G32" s="79"/>
      <c r="H32" s="82">
        <v>2490</v>
      </c>
      <c r="I32" s="71"/>
      <c r="J32" s="57">
        <v>0</v>
      </c>
      <c r="K32" s="56"/>
      <c r="L32" s="132">
        <v>0</v>
      </c>
      <c r="M32" s="137"/>
      <c r="N32" s="72">
        <f>SUM(D32:L32)</f>
        <v>2490</v>
      </c>
      <c r="O32" s="137"/>
      <c r="P32" s="132">
        <v>0</v>
      </c>
      <c r="Q32" s="137"/>
      <c r="R32" s="82">
        <f>SUM(N32:P32)</f>
        <v>2490</v>
      </c>
    </row>
    <row r="33" spans="1:18" ht="15">
      <c r="A33" s="71"/>
      <c r="B33" s="114"/>
      <c r="C33" s="79"/>
      <c r="D33" s="82"/>
      <c r="E33" s="79"/>
      <c r="F33" s="82"/>
      <c r="G33" s="79"/>
      <c r="H33" s="82"/>
      <c r="I33" s="71"/>
      <c r="J33" s="57"/>
      <c r="K33" s="56"/>
      <c r="L33" s="132"/>
      <c r="M33" s="137"/>
      <c r="N33" s="82"/>
      <c r="O33" s="137"/>
      <c r="P33" s="132"/>
      <c r="Q33" s="137"/>
      <c r="R33" s="82"/>
    </row>
    <row r="34" spans="1:18" ht="15">
      <c r="A34" s="71"/>
      <c r="B34" s="114" t="s">
        <v>106</v>
      </c>
      <c r="C34" s="79"/>
      <c r="D34" s="82">
        <v>0</v>
      </c>
      <c r="E34" s="79"/>
      <c r="F34" s="82">
        <v>0</v>
      </c>
      <c r="G34" s="79"/>
      <c r="H34" s="82">
        <v>0</v>
      </c>
      <c r="I34" s="71"/>
      <c r="J34" s="57">
        <v>0</v>
      </c>
      <c r="K34" s="56"/>
      <c r="L34" s="132">
        <v>-21350</v>
      </c>
      <c r="M34" s="137"/>
      <c r="N34" s="72">
        <f>SUM(D34:L34)</f>
        <v>-21350</v>
      </c>
      <c r="O34" s="137"/>
      <c r="P34" s="132">
        <v>0</v>
      </c>
      <c r="Q34" s="137"/>
      <c r="R34" s="82">
        <f>SUM(N34:P34)</f>
        <v>-21350</v>
      </c>
    </row>
    <row r="35" spans="1:18" ht="15">
      <c r="A35" s="71"/>
      <c r="B35" s="114"/>
      <c r="C35" s="79"/>
      <c r="D35" s="82"/>
      <c r="E35" s="79"/>
      <c r="F35" s="82"/>
      <c r="G35" s="79"/>
      <c r="H35" s="82"/>
      <c r="I35" s="71"/>
      <c r="J35" s="57"/>
      <c r="K35" s="56"/>
      <c r="L35" s="132"/>
      <c r="M35" s="137"/>
      <c r="N35" s="72"/>
      <c r="O35" s="137"/>
      <c r="P35" s="132"/>
      <c r="Q35" s="137"/>
      <c r="R35" s="82"/>
    </row>
    <row r="36" spans="1:18" ht="15">
      <c r="A36" s="71"/>
      <c r="B36" s="114" t="s">
        <v>81</v>
      </c>
      <c r="C36" s="79"/>
      <c r="D36" s="82">
        <v>0</v>
      </c>
      <c r="E36" s="79"/>
      <c r="F36" s="82">
        <v>0</v>
      </c>
      <c r="G36" s="79"/>
      <c r="H36" s="82">
        <v>0</v>
      </c>
      <c r="I36" s="71"/>
      <c r="J36" s="57">
        <v>0</v>
      </c>
      <c r="K36" s="56"/>
      <c r="L36" s="132">
        <v>0</v>
      </c>
      <c r="M36" s="137"/>
      <c r="N36" s="72">
        <f>SUM(D36:L36)</f>
        <v>0</v>
      </c>
      <c r="O36" s="137"/>
      <c r="P36" s="132">
        <v>-4128</v>
      </c>
      <c r="Q36" s="137"/>
      <c r="R36" s="82">
        <f>SUM(N36:P36)</f>
        <v>-4128</v>
      </c>
    </row>
    <row r="37" spans="2:18" ht="15">
      <c r="B37" s="114"/>
      <c r="C37" s="79"/>
      <c r="D37" s="82"/>
      <c r="E37" s="79"/>
      <c r="F37" s="79"/>
      <c r="G37" s="79"/>
      <c r="H37" s="82"/>
      <c r="I37" s="71"/>
      <c r="J37" s="133"/>
      <c r="K37" s="71"/>
      <c r="L37" s="82"/>
      <c r="N37" s="72"/>
      <c r="P37" s="82"/>
      <c r="R37" s="82"/>
    </row>
    <row r="38" spans="2:18" ht="15">
      <c r="B38" s="114" t="s">
        <v>105</v>
      </c>
      <c r="C38" s="79"/>
      <c r="D38" s="82">
        <v>0</v>
      </c>
      <c r="E38" s="79"/>
      <c r="F38" s="134">
        <v>0</v>
      </c>
      <c r="G38" s="79"/>
      <c r="H38" s="82">
        <v>0</v>
      </c>
      <c r="I38" s="71"/>
      <c r="J38" s="133">
        <v>0</v>
      </c>
      <c r="K38" s="71"/>
      <c r="L38" s="111">
        <f>'Income Statement'!L40</f>
        <v>150839</v>
      </c>
      <c r="N38" s="72">
        <f>SUM(D38:L38)</f>
        <v>150839</v>
      </c>
      <c r="P38" s="111">
        <f>'Income Statement'!L41</f>
        <v>40310</v>
      </c>
      <c r="R38" s="82">
        <f>SUM(N38:P38)</f>
        <v>191149</v>
      </c>
    </row>
    <row r="39" spans="2:18" ht="15">
      <c r="B39" s="79"/>
      <c r="C39" s="79"/>
      <c r="D39" s="82"/>
      <c r="E39" s="89"/>
      <c r="F39" s="89"/>
      <c r="G39" s="89"/>
      <c r="H39" s="112"/>
      <c r="I39" s="71"/>
      <c r="J39" s="133"/>
      <c r="K39" s="71"/>
      <c r="L39" s="112"/>
      <c r="M39" s="90"/>
      <c r="N39" s="90"/>
      <c r="O39" s="90"/>
      <c r="P39" s="112"/>
      <c r="R39" s="82"/>
    </row>
    <row r="40" spans="2:18" ht="15.75" thickBot="1">
      <c r="B40" s="83" t="s">
        <v>107</v>
      </c>
      <c r="C40" s="79"/>
      <c r="D40" s="116">
        <f>SUM(D21:D38)</f>
        <v>155839</v>
      </c>
      <c r="E40" s="82"/>
      <c r="F40" s="116">
        <f>SUM(F21:F38)</f>
        <v>53727</v>
      </c>
      <c r="G40" s="82"/>
      <c r="H40" s="116">
        <f>SUM(H21:H38)</f>
        <v>202712</v>
      </c>
      <c r="I40" s="82"/>
      <c r="J40" s="116">
        <f>SUM(J21:J38)</f>
        <v>9034</v>
      </c>
      <c r="K40" s="82"/>
      <c r="L40" s="116">
        <f>SUM(L21:L38)</f>
        <v>372877</v>
      </c>
      <c r="M40" s="82"/>
      <c r="N40" s="116">
        <f>SUM(N21:N38)</f>
        <v>794189</v>
      </c>
      <c r="O40" s="82"/>
      <c r="P40" s="116">
        <f>SUM(P21:P38)</f>
        <v>79597</v>
      </c>
      <c r="Q40" s="82"/>
      <c r="R40" s="116">
        <f>SUM(R21:R38)</f>
        <v>873786</v>
      </c>
    </row>
    <row r="41" ht="13.5" thickTop="1"/>
    <row r="42" spans="1:18" ht="15">
      <c r="A42" s="71"/>
      <c r="B42" s="79"/>
      <c r="C42" s="79"/>
      <c r="D42" s="82"/>
      <c r="E42" s="79"/>
      <c r="F42" s="79"/>
      <c r="G42" s="79"/>
      <c r="H42" s="94"/>
      <c r="I42" s="71"/>
      <c r="J42" s="133"/>
      <c r="K42" s="71"/>
      <c r="L42" s="94"/>
      <c r="P42" s="94"/>
      <c r="R42" s="94"/>
    </row>
    <row r="43" spans="1:18" ht="15">
      <c r="A43" s="71"/>
      <c r="B43" s="83" t="s">
        <v>76</v>
      </c>
      <c r="C43" s="79"/>
      <c r="D43" s="82">
        <v>155839</v>
      </c>
      <c r="E43" s="82">
        <v>0</v>
      </c>
      <c r="F43" s="82">
        <v>53727</v>
      </c>
      <c r="G43" s="82">
        <v>0</v>
      </c>
      <c r="H43" s="82">
        <v>202712</v>
      </c>
      <c r="I43" s="82">
        <v>0</v>
      </c>
      <c r="J43" s="82">
        <v>9034</v>
      </c>
      <c r="K43" s="82"/>
      <c r="L43" s="82">
        <v>372877</v>
      </c>
      <c r="M43" s="82"/>
      <c r="N43" s="72">
        <f>SUM(D43:L43)</f>
        <v>794189</v>
      </c>
      <c r="O43" s="82"/>
      <c r="P43" s="82">
        <v>79597</v>
      </c>
      <c r="Q43" s="82"/>
      <c r="R43" s="82">
        <f>SUM(N43:P43)</f>
        <v>873786</v>
      </c>
    </row>
    <row r="44" spans="1:18" ht="15">
      <c r="A44" s="71"/>
      <c r="B44" s="114"/>
      <c r="C44" s="79"/>
      <c r="D44" s="82"/>
      <c r="E44" s="79"/>
      <c r="F44" s="82"/>
      <c r="G44" s="79"/>
      <c r="H44" s="82"/>
      <c r="I44" s="71"/>
      <c r="J44" s="133"/>
      <c r="K44" s="71"/>
      <c r="L44" s="111"/>
      <c r="N44" s="82"/>
      <c r="P44" s="111"/>
      <c r="R44" s="82"/>
    </row>
    <row r="45" spans="1:3" s="137" customFormat="1" ht="15">
      <c r="A45" s="56"/>
      <c r="B45" s="114" t="s">
        <v>101</v>
      </c>
      <c r="C45" s="66"/>
    </row>
    <row r="46" spans="1:18" s="137" customFormat="1" ht="15">
      <c r="A46" s="56"/>
      <c r="B46" s="114" t="s">
        <v>102</v>
      </c>
      <c r="C46" s="66"/>
      <c r="D46" s="68">
        <v>0</v>
      </c>
      <c r="E46" s="66"/>
      <c r="F46" s="68">
        <v>0</v>
      </c>
      <c r="G46" s="66"/>
      <c r="H46" s="68">
        <v>0</v>
      </c>
      <c r="I46" s="56"/>
      <c r="J46" s="57">
        <v>18311</v>
      </c>
      <c r="K46" s="56"/>
      <c r="L46" s="132">
        <v>0</v>
      </c>
      <c r="N46" s="68">
        <f>SUM(D46:L46)</f>
        <v>18311</v>
      </c>
      <c r="P46" s="132">
        <v>0</v>
      </c>
      <c r="R46" s="68">
        <f>SUM(N46:P46)</f>
        <v>18311</v>
      </c>
    </row>
    <row r="47" spans="1:18" s="137" customFormat="1" ht="15">
      <c r="A47" s="56"/>
      <c r="B47" s="114"/>
      <c r="C47" s="66"/>
      <c r="D47" s="68"/>
      <c r="E47" s="66"/>
      <c r="F47" s="68"/>
      <c r="G47" s="66"/>
      <c r="H47" s="68"/>
      <c r="I47" s="56"/>
      <c r="J47" s="57"/>
      <c r="K47" s="56"/>
      <c r="L47" s="132"/>
      <c r="N47" s="68"/>
      <c r="P47" s="132"/>
      <c r="R47" s="68"/>
    </row>
    <row r="48" spans="1:18" s="137" customFormat="1" ht="15">
      <c r="A48" s="56"/>
      <c r="B48" s="114" t="s">
        <v>114</v>
      </c>
      <c r="C48" s="66"/>
      <c r="D48" s="68">
        <v>0</v>
      </c>
      <c r="E48" s="66"/>
      <c r="F48" s="68">
        <v>0</v>
      </c>
      <c r="G48" s="66"/>
      <c r="H48" s="68">
        <v>0</v>
      </c>
      <c r="I48" s="56"/>
      <c r="J48" s="68">
        <v>0</v>
      </c>
      <c r="K48" s="56"/>
      <c r="L48" s="68">
        <v>0</v>
      </c>
      <c r="N48" s="68">
        <v>0</v>
      </c>
      <c r="P48" s="132">
        <v>1083</v>
      </c>
      <c r="R48" s="68">
        <f>SUM(N48:P48)</f>
        <v>1083</v>
      </c>
    </row>
    <row r="49" spans="1:18" s="137" customFormat="1" ht="15">
      <c r="A49" s="56"/>
      <c r="B49" s="114"/>
      <c r="C49" s="66"/>
      <c r="D49" s="68"/>
      <c r="E49" s="66"/>
      <c r="F49" s="68"/>
      <c r="G49" s="66"/>
      <c r="H49" s="68"/>
      <c r="I49" s="56"/>
      <c r="J49" s="57"/>
      <c r="K49" s="56"/>
      <c r="L49" s="132"/>
      <c r="N49" s="68"/>
      <c r="P49" s="132"/>
      <c r="R49" s="68"/>
    </row>
    <row r="50" spans="1:18" s="137" customFormat="1" ht="15">
      <c r="A50" s="56"/>
      <c r="B50" s="114" t="s">
        <v>113</v>
      </c>
      <c r="C50" s="66"/>
      <c r="D50" s="68">
        <v>0</v>
      </c>
      <c r="E50" s="66"/>
      <c r="F50" s="68">
        <v>0</v>
      </c>
      <c r="G50" s="66"/>
      <c r="H50" s="68">
        <v>181437</v>
      </c>
      <c r="I50" s="56"/>
      <c r="J50" s="68">
        <v>0</v>
      </c>
      <c r="K50" s="56"/>
      <c r="L50" s="68">
        <v>0</v>
      </c>
      <c r="N50" s="68">
        <f>SUM(D50:L50)</f>
        <v>181437</v>
      </c>
      <c r="P50" s="68">
        <v>0</v>
      </c>
      <c r="R50" s="68">
        <f>SUM(N50:P50)</f>
        <v>181437</v>
      </c>
    </row>
    <row r="51" spans="1:18" s="137" customFormat="1" ht="15">
      <c r="A51" s="56"/>
      <c r="B51" s="218"/>
      <c r="C51" s="66"/>
      <c r="D51" s="68"/>
      <c r="E51" s="66"/>
      <c r="F51" s="68"/>
      <c r="G51" s="66"/>
      <c r="H51" s="68"/>
      <c r="I51" s="56"/>
      <c r="J51" s="57"/>
      <c r="K51" s="56"/>
      <c r="L51" s="132"/>
      <c r="N51" s="68"/>
      <c r="P51" s="132"/>
      <c r="R51" s="68"/>
    </row>
    <row r="52" spans="1:18" s="137" customFormat="1" ht="15">
      <c r="A52" s="56"/>
      <c r="B52" s="114" t="s">
        <v>106</v>
      </c>
      <c r="C52" s="66"/>
      <c r="D52" s="82">
        <v>0</v>
      </c>
      <c r="E52" s="79"/>
      <c r="F52" s="82">
        <v>0</v>
      </c>
      <c r="G52" s="79"/>
      <c r="H52" s="82">
        <v>0</v>
      </c>
      <c r="I52" s="71"/>
      <c r="J52" s="57">
        <v>0</v>
      </c>
      <c r="K52" s="56"/>
      <c r="L52" s="132">
        <v>-15583</v>
      </c>
      <c r="N52" s="72">
        <f>SUM(D52:L52)</f>
        <v>-15583</v>
      </c>
      <c r="P52" s="132">
        <v>0</v>
      </c>
      <c r="R52" s="82">
        <f>SUM(N52:P52)</f>
        <v>-15583</v>
      </c>
    </row>
    <row r="53" spans="1:18" s="137" customFormat="1" ht="15">
      <c r="A53" s="56"/>
      <c r="B53" s="218"/>
      <c r="C53" s="66"/>
      <c r="D53" s="68"/>
      <c r="E53" s="66"/>
      <c r="F53" s="68"/>
      <c r="G53" s="66"/>
      <c r="H53" s="68"/>
      <c r="I53" s="56"/>
      <c r="J53" s="57"/>
      <c r="K53" s="56"/>
      <c r="L53" s="132"/>
      <c r="N53" s="68"/>
      <c r="P53" s="132"/>
      <c r="R53" s="68"/>
    </row>
    <row r="54" spans="1:18" s="137" customFormat="1" ht="15">
      <c r="A54" s="56"/>
      <c r="B54" s="218" t="s">
        <v>81</v>
      </c>
      <c r="C54" s="66"/>
      <c r="D54" s="68">
        <v>0</v>
      </c>
      <c r="E54" s="66"/>
      <c r="F54" s="68">
        <v>0</v>
      </c>
      <c r="G54" s="66"/>
      <c r="H54" s="68">
        <v>0</v>
      </c>
      <c r="I54" s="56"/>
      <c r="J54" s="57">
        <v>0</v>
      </c>
      <c r="K54" s="56"/>
      <c r="L54" s="132">
        <v>0</v>
      </c>
      <c r="N54" s="68">
        <v>0</v>
      </c>
      <c r="P54" s="132">
        <v>-16644</v>
      </c>
      <c r="R54" s="68">
        <f>SUM(N54:P54)</f>
        <v>-16644</v>
      </c>
    </row>
    <row r="55" spans="1:18" s="137" customFormat="1" ht="15">
      <c r="A55" s="56"/>
      <c r="B55" s="218"/>
      <c r="C55" s="66"/>
      <c r="D55" s="68"/>
      <c r="E55" s="66"/>
      <c r="F55" s="68"/>
      <c r="G55" s="66"/>
      <c r="H55" s="68"/>
      <c r="I55" s="56"/>
      <c r="J55" s="57"/>
      <c r="K55" s="56"/>
      <c r="L55" s="132"/>
      <c r="N55" s="68"/>
      <c r="P55" s="132"/>
      <c r="R55" s="68"/>
    </row>
    <row r="56" spans="1:18" s="137" customFormat="1" ht="15">
      <c r="A56" s="56"/>
      <c r="B56" s="218" t="s">
        <v>108</v>
      </c>
      <c r="C56" s="66"/>
      <c r="D56" s="68">
        <v>0</v>
      </c>
      <c r="E56" s="66"/>
      <c r="F56" s="68">
        <v>0</v>
      </c>
      <c r="G56" s="56"/>
      <c r="H56" s="68">
        <v>0</v>
      </c>
      <c r="I56" s="56"/>
      <c r="J56" s="219">
        <v>0</v>
      </c>
      <c r="K56" s="56"/>
      <c r="L56" s="132">
        <f>'Income Statement'!J40</f>
        <v>-70512</v>
      </c>
      <c r="N56" s="68">
        <f>SUM(D56:L56)</f>
        <v>-70512</v>
      </c>
      <c r="P56" s="132">
        <f>'Income Statement'!J41</f>
        <v>-17668</v>
      </c>
      <c r="R56" s="68">
        <f>SUM(N56:P56)</f>
        <v>-88180</v>
      </c>
    </row>
    <row r="57" spans="1:18" s="137" customFormat="1" ht="15">
      <c r="A57" s="56"/>
      <c r="B57" s="66"/>
      <c r="C57" s="66"/>
      <c r="D57" s="68"/>
      <c r="E57" s="189"/>
      <c r="F57" s="189"/>
      <c r="G57" s="189"/>
      <c r="H57" s="220"/>
      <c r="I57" s="56"/>
      <c r="J57" s="219"/>
      <c r="K57" s="56"/>
      <c r="L57" s="220"/>
      <c r="M57" s="221"/>
      <c r="N57" s="221"/>
      <c r="O57" s="221"/>
      <c r="P57" s="220"/>
      <c r="R57" s="68"/>
    </row>
    <row r="58" spans="1:18" s="137" customFormat="1" ht="15.75" thickBot="1">
      <c r="A58" s="56"/>
      <c r="B58" s="180" t="s">
        <v>109</v>
      </c>
      <c r="C58" s="66"/>
      <c r="D58" s="139">
        <f>SUM(D43:D57)</f>
        <v>155839</v>
      </c>
      <c r="E58" s="189"/>
      <c r="F58" s="139">
        <f>SUM(F43:F57)</f>
        <v>53727</v>
      </c>
      <c r="G58" s="189"/>
      <c r="H58" s="139">
        <f>SUM(H43:H57)</f>
        <v>384149</v>
      </c>
      <c r="I58" s="56"/>
      <c r="J58" s="139">
        <f>SUM(J43:J56)</f>
        <v>27345</v>
      </c>
      <c r="K58" s="56"/>
      <c r="L58" s="139">
        <f>SUM(L43:L57)</f>
        <v>286782</v>
      </c>
      <c r="M58" s="221"/>
      <c r="N58" s="222">
        <f>SUM(N43:N57)</f>
        <v>907842</v>
      </c>
      <c r="O58" s="221"/>
      <c r="P58" s="139">
        <f>SUM(P43:P57)</f>
        <v>46368</v>
      </c>
      <c r="R58" s="139">
        <f>SUM(R43:R56)</f>
        <v>954210</v>
      </c>
    </row>
    <row r="59" spans="1:18" ht="15.75" thickTop="1">
      <c r="A59" s="71"/>
      <c r="B59" s="79"/>
      <c r="C59" s="79"/>
      <c r="D59" s="82"/>
      <c r="E59" s="79"/>
      <c r="F59" s="79"/>
      <c r="G59" s="79"/>
      <c r="H59" s="94"/>
      <c r="I59" s="71"/>
      <c r="J59" s="133"/>
      <c r="K59" s="71"/>
      <c r="L59" s="94"/>
      <c r="P59" s="94"/>
      <c r="R59" s="94"/>
    </row>
    <row r="60" spans="1:18" ht="15">
      <c r="A60" s="71"/>
      <c r="B60" s="127"/>
      <c r="C60" s="79"/>
      <c r="D60" s="82"/>
      <c r="E60" s="79"/>
      <c r="F60" s="79"/>
      <c r="G60" s="79"/>
      <c r="H60" s="94"/>
      <c r="I60" s="71"/>
      <c r="J60" s="133"/>
      <c r="K60" s="71"/>
      <c r="L60" s="94"/>
      <c r="P60" s="94"/>
      <c r="R60" s="94"/>
    </row>
    <row r="61" spans="1:18" ht="15">
      <c r="A61" s="71"/>
      <c r="B61" s="79"/>
      <c r="C61" s="79"/>
      <c r="D61" s="82"/>
      <c r="E61" s="79"/>
      <c r="F61" s="79"/>
      <c r="G61" s="79"/>
      <c r="H61" s="94"/>
      <c r="I61" s="71"/>
      <c r="J61" s="133"/>
      <c r="K61" s="71"/>
      <c r="L61" s="94"/>
      <c r="P61" s="94"/>
      <c r="R61" s="94"/>
    </row>
    <row r="62" spans="1:18" ht="15">
      <c r="A62" s="71"/>
      <c r="B62" s="79"/>
      <c r="C62" s="79"/>
      <c r="D62" s="82"/>
      <c r="E62" s="79"/>
      <c r="F62" s="79"/>
      <c r="G62" s="79"/>
      <c r="H62" s="94"/>
      <c r="I62" s="71"/>
      <c r="J62" s="133"/>
      <c r="K62" s="71"/>
      <c r="L62" s="94"/>
      <c r="P62" s="94"/>
      <c r="R62" s="94"/>
    </row>
    <row r="63" spans="2:4" ht="12.75">
      <c r="B63" s="122" t="s">
        <v>77</v>
      </c>
      <c r="D63" s="96"/>
    </row>
    <row r="64" ht="13.5" customHeight="1">
      <c r="B64" s="1" t="s">
        <v>46</v>
      </c>
    </row>
    <row r="65" spans="2:3" ht="15.75">
      <c r="B65" s="97"/>
      <c r="C65" s="98"/>
    </row>
    <row r="66" spans="2:18" ht="15.75">
      <c r="B66" s="98"/>
      <c r="C66" s="98"/>
      <c r="H66" s="99"/>
      <c r="J66" s="131" t="s">
        <v>17</v>
      </c>
      <c r="L66" s="99"/>
      <c r="P66" s="99"/>
      <c r="R66" s="99"/>
    </row>
    <row r="67" spans="2:3" ht="15.75">
      <c r="B67" s="100"/>
      <c r="C67" s="98"/>
    </row>
    <row r="68" spans="2:18" ht="15.75">
      <c r="B68" s="98"/>
      <c r="C68" s="98"/>
      <c r="D68" s="102"/>
      <c r="H68" s="101"/>
      <c r="L68" s="101"/>
      <c r="P68" s="101"/>
      <c r="R68" s="101"/>
    </row>
    <row r="69" spans="2:18" ht="15.75">
      <c r="B69" s="98"/>
      <c r="C69" s="98"/>
      <c r="H69" s="101"/>
      <c r="L69" s="101"/>
      <c r="P69" s="101"/>
      <c r="R69" s="101"/>
    </row>
    <row r="70" spans="2:3" ht="15.75">
      <c r="B70" s="98"/>
      <c r="C70" s="98"/>
    </row>
    <row r="71" spans="2:3" ht="15.75">
      <c r="B71" s="97"/>
      <c r="C71" s="98"/>
    </row>
    <row r="72" spans="1:18" ht="15.75">
      <c r="A72" s="98"/>
      <c r="B72" s="98"/>
      <c r="C72" s="98"/>
      <c r="H72" s="101"/>
      <c r="L72" s="101"/>
      <c r="P72" s="101"/>
      <c r="R72" s="101"/>
    </row>
    <row r="73" spans="2:18" ht="15.75">
      <c r="B73" s="98"/>
      <c r="C73" s="98"/>
      <c r="H73" s="101"/>
      <c r="L73" s="101"/>
      <c r="P73" s="101"/>
      <c r="R73" s="101"/>
    </row>
    <row r="74" spans="1:4" ht="15.75">
      <c r="A74" s="98"/>
      <c r="B74" s="98"/>
      <c r="C74" s="98"/>
      <c r="D74" s="103"/>
    </row>
    <row r="75" spans="1:7" ht="15.75">
      <c r="A75" s="98"/>
      <c r="B75" s="98"/>
      <c r="C75" s="98"/>
      <c r="D75" s="103"/>
      <c r="E75" s="98"/>
      <c r="F75" s="98"/>
      <c r="G75" s="98"/>
    </row>
    <row r="76" spans="1:7" ht="15.75">
      <c r="A76" s="98"/>
      <c r="B76" s="97"/>
      <c r="C76" s="98"/>
      <c r="D76" s="103"/>
      <c r="E76" s="98"/>
      <c r="F76" s="98"/>
      <c r="G76" s="98"/>
    </row>
    <row r="77" spans="1:18" ht="15.75">
      <c r="A77" s="98"/>
      <c r="B77" s="98"/>
      <c r="C77" s="98"/>
      <c r="D77" s="103"/>
      <c r="E77" s="98"/>
      <c r="F77" s="98"/>
      <c r="G77" s="98"/>
      <c r="H77" s="104"/>
      <c r="L77" s="104"/>
      <c r="P77" s="104"/>
      <c r="R77" s="104"/>
    </row>
    <row r="78" spans="1:18" ht="15.75">
      <c r="A78" s="98"/>
      <c r="B78" s="98"/>
      <c r="C78" s="98"/>
      <c r="D78" s="103"/>
      <c r="E78" s="105"/>
      <c r="F78" s="105"/>
      <c r="G78" s="105"/>
      <c r="H78" s="105"/>
      <c r="L78" s="105"/>
      <c r="P78" s="105"/>
      <c r="R78" s="105"/>
    </row>
    <row r="79" spans="1:18" ht="15.75">
      <c r="A79" s="98"/>
      <c r="B79" s="98"/>
      <c r="C79" s="98"/>
      <c r="D79" s="103"/>
      <c r="E79" s="106"/>
      <c r="F79" s="106"/>
      <c r="G79" s="106"/>
      <c r="H79" s="106"/>
      <c r="L79" s="106"/>
      <c r="P79" s="106"/>
      <c r="R79" s="106"/>
    </row>
    <row r="80" spans="1:4" ht="15.75">
      <c r="A80" s="98"/>
      <c r="B80" s="98"/>
      <c r="C80" s="98"/>
      <c r="D80" s="103"/>
    </row>
    <row r="81" spans="1:4" ht="15.75">
      <c r="A81" s="98"/>
      <c r="B81" s="97"/>
      <c r="C81" s="98"/>
      <c r="D81" s="103"/>
    </row>
    <row r="82" spans="1:18" ht="15.75">
      <c r="A82" s="98"/>
      <c r="B82" s="98"/>
      <c r="C82" s="98"/>
      <c r="D82" s="103"/>
      <c r="E82" s="107"/>
      <c r="F82" s="107"/>
      <c r="G82" s="107"/>
      <c r="H82" s="107"/>
      <c r="L82" s="107"/>
      <c r="P82" s="107"/>
      <c r="R82" s="107"/>
    </row>
    <row r="83" spans="1:18" ht="15.75">
      <c r="A83" s="98"/>
      <c r="B83" s="98"/>
      <c r="C83" s="98"/>
      <c r="D83" s="103"/>
      <c r="E83" s="108"/>
      <c r="F83" s="108"/>
      <c r="G83" s="108"/>
      <c r="H83" s="108"/>
      <c r="L83" s="108"/>
      <c r="P83" s="108"/>
      <c r="R83" s="108"/>
    </row>
    <row r="84" spans="1:18" ht="15.75">
      <c r="A84" s="98"/>
      <c r="B84" s="98"/>
      <c r="C84" s="98"/>
      <c r="D84" s="103"/>
      <c r="E84" s="108"/>
      <c r="F84" s="108"/>
      <c r="G84" s="108"/>
      <c r="H84" s="108"/>
      <c r="L84" s="108"/>
      <c r="P84" s="108"/>
      <c r="R84" s="108"/>
    </row>
    <row r="85" spans="1:18" ht="15.75">
      <c r="A85" s="98"/>
      <c r="B85" s="98"/>
      <c r="C85" s="98"/>
      <c r="D85" s="103"/>
      <c r="E85" s="109"/>
      <c r="F85" s="109"/>
      <c r="G85" s="109"/>
      <c r="H85" s="105"/>
      <c r="L85" s="105"/>
      <c r="P85" s="105"/>
      <c r="R85" s="105"/>
    </row>
    <row r="86" spans="1:18" ht="15.75">
      <c r="A86" s="98"/>
      <c r="B86" s="98"/>
      <c r="C86" s="98"/>
      <c r="D86" s="103"/>
      <c r="E86" s="109"/>
      <c r="F86" s="109"/>
      <c r="G86" s="109"/>
      <c r="H86" s="105"/>
      <c r="L86" s="105"/>
      <c r="P86" s="105"/>
      <c r="R86" s="105"/>
    </row>
    <row r="87" spans="1:18" ht="15.75">
      <c r="A87" s="98"/>
      <c r="B87" s="98"/>
      <c r="C87" s="98"/>
      <c r="D87" s="103"/>
      <c r="E87" s="110"/>
      <c r="F87" s="110"/>
      <c r="G87" s="110"/>
      <c r="H87" s="110"/>
      <c r="L87" s="110"/>
      <c r="P87" s="110"/>
      <c r="R87" s="110"/>
    </row>
    <row r="88" spans="1:4" ht="15.75">
      <c r="A88" s="98"/>
      <c r="B88" s="98"/>
      <c r="C88" s="98"/>
      <c r="D88" s="103"/>
    </row>
    <row r="89" spans="1:4" ht="15.75">
      <c r="A89" s="98"/>
      <c r="B89" s="98"/>
      <c r="C89" s="98"/>
      <c r="D89" s="103"/>
    </row>
    <row r="90" spans="1:4" ht="15.75">
      <c r="A90" s="98"/>
      <c r="B90" s="98"/>
      <c r="C90" s="98"/>
      <c r="D90" s="103"/>
    </row>
    <row r="91" spans="1:4" ht="15.75">
      <c r="A91" s="98"/>
      <c r="B91" s="98"/>
      <c r="C91" s="98"/>
      <c r="D91" s="103"/>
    </row>
    <row r="92" spans="1:4" ht="15.75">
      <c r="A92" s="98"/>
      <c r="B92" s="98"/>
      <c r="C92" s="98"/>
      <c r="D92" s="103"/>
    </row>
  </sheetData>
  <sheetProtection password="CC02" sheet="1"/>
  <mergeCells count="1">
    <mergeCell ref="G11:I11"/>
  </mergeCells>
  <printOptions/>
  <pageMargins left="0.29" right="0.3" top="0.82" bottom="1" header="0.5" footer="0.5"/>
  <pageSetup fitToHeight="1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9"/>
  <sheetViews>
    <sheetView view="pageBreakPreview" zoomScale="80" zoomScaleNormal="70" zoomScaleSheetLayoutView="80" zoomScalePageLayoutView="0" workbookViewId="0" topLeftCell="A13">
      <selection activeCell="D31" sqref="D31"/>
    </sheetView>
  </sheetViews>
  <sheetFormatPr defaultColWidth="9.33203125" defaultRowHeight="12.75"/>
  <cols>
    <col min="1" max="1" width="1.66796875" style="75" customWidth="1"/>
    <col min="2" max="2" width="8.5" style="75" customWidth="1"/>
    <col min="3" max="3" width="25.33203125" style="75" customWidth="1"/>
    <col min="4" max="4" width="11" style="75" customWidth="1"/>
    <col min="5" max="5" width="12.5" style="75" customWidth="1"/>
    <col min="6" max="6" width="8.16015625" style="75" customWidth="1"/>
    <col min="7" max="7" width="15.16015625" style="213" customWidth="1"/>
    <col min="8" max="8" width="2.5" style="75" customWidth="1"/>
    <col min="9" max="9" width="15.66015625" style="75" customWidth="1"/>
    <col min="10" max="11" width="9.33203125" style="75" customWidth="1"/>
    <col min="12" max="12" width="14.5" style="75" customWidth="1"/>
    <col min="13" max="16384" width="9.33203125" style="75" customWidth="1"/>
  </cols>
  <sheetData>
    <row r="1" spans="1:13" ht="15">
      <c r="A1" s="70" t="s">
        <v>20</v>
      </c>
      <c r="B1" s="71"/>
      <c r="C1" s="71"/>
      <c r="D1" s="71"/>
      <c r="E1" s="71"/>
      <c r="F1" s="71"/>
      <c r="G1" s="57"/>
      <c r="H1" s="71"/>
      <c r="I1" s="71"/>
      <c r="J1" s="71"/>
      <c r="K1" s="73"/>
      <c r="L1" s="74"/>
      <c r="M1" s="74"/>
    </row>
    <row r="2" spans="1:13" ht="15">
      <c r="A2" s="2" t="s">
        <v>6</v>
      </c>
      <c r="B2" s="71"/>
      <c r="C2" s="71"/>
      <c r="D2" s="71"/>
      <c r="E2" s="71"/>
      <c r="F2" s="71"/>
      <c r="G2" s="57"/>
      <c r="H2" s="71"/>
      <c r="I2" s="71"/>
      <c r="J2" s="71"/>
      <c r="K2" s="74"/>
      <c r="L2" s="74"/>
      <c r="M2" s="74"/>
    </row>
    <row r="3" spans="1:13" ht="15">
      <c r="A3" s="71"/>
      <c r="B3" s="71"/>
      <c r="C3" s="71"/>
      <c r="D3" s="71"/>
      <c r="E3" s="71"/>
      <c r="F3" s="71"/>
      <c r="G3" s="57"/>
      <c r="H3" s="71"/>
      <c r="I3" s="71"/>
      <c r="J3" s="71"/>
      <c r="K3" s="74"/>
      <c r="L3" s="74"/>
      <c r="M3" s="74"/>
    </row>
    <row r="4" spans="1:13" ht="15">
      <c r="A4" s="70" t="s">
        <v>19</v>
      </c>
      <c r="B4" s="71"/>
      <c r="C4" s="71"/>
      <c r="D4" s="71"/>
      <c r="E4" s="71"/>
      <c r="F4" s="71"/>
      <c r="G4" s="57"/>
      <c r="H4" s="71"/>
      <c r="I4" s="71"/>
      <c r="J4" s="71"/>
      <c r="K4" s="74"/>
      <c r="L4" s="74"/>
      <c r="M4" s="74"/>
    </row>
    <row r="5" spans="1:13" ht="15">
      <c r="A5" s="70" t="str">
        <f>'Changes in Equity'!A5</f>
        <v>For The Year Ended 30 June 2009</v>
      </c>
      <c r="B5" s="71"/>
      <c r="C5" s="71"/>
      <c r="D5" s="71"/>
      <c r="E5" s="71"/>
      <c r="F5" s="71"/>
      <c r="G5" s="57"/>
      <c r="H5" s="71"/>
      <c r="I5" s="71"/>
      <c r="J5" s="71"/>
      <c r="K5" s="74"/>
      <c r="L5" s="74"/>
      <c r="M5" s="74"/>
    </row>
    <row r="6" spans="1:16" ht="15">
      <c r="A6" s="76"/>
      <c r="B6" s="76"/>
      <c r="C6" s="76"/>
      <c r="D6" s="76"/>
      <c r="E6" s="76"/>
      <c r="F6" s="76"/>
      <c r="G6" s="59"/>
      <c r="H6" s="76"/>
      <c r="I6" s="76"/>
      <c r="J6" s="79"/>
      <c r="K6" s="80"/>
      <c r="L6" s="80"/>
      <c r="M6" s="80"/>
      <c r="N6" s="81"/>
      <c r="O6" s="81"/>
      <c r="P6" s="81"/>
    </row>
    <row r="7" spans="1:16" ht="15">
      <c r="A7" s="79"/>
      <c r="B7" s="79"/>
      <c r="C7" s="79"/>
      <c r="D7" s="79"/>
      <c r="E7" s="79"/>
      <c r="F7" s="79"/>
      <c r="G7" s="68"/>
      <c r="H7" s="79"/>
      <c r="I7" s="79"/>
      <c r="J7" s="79"/>
      <c r="K7" s="80"/>
      <c r="L7" s="80"/>
      <c r="M7" s="80"/>
      <c r="N7" s="81"/>
      <c r="O7" s="81"/>
      <c r="P7" s="81"/>
    </row>
    <row r="8" spans="1:10" ht="15">
      <c r="A8" s="71"/>
      <c r="B8" s="84"/>
      <c r="C8" s="71"/>
      <c r="D8" s="71"/>
      <c r="E8" s="71"/>
      <c r="F8" s="71"/>
      <c r="G8" s="57"/>
      <c r="H8" s="71"/>
      <c r="I8" s="71"/>
      <c r="J8" s="71"/>
    </row>
    <row r="9" spans="1:13" ht="15">
      <c r="A9" s="71"/>
      <c r="C9" s="71"/>
      <c r="D9" s="71"/>
      <c r="E9" s="71"/>
      <c r="F9" s="71"/>
      <c r="G9" s="57"/>
      <c r="H9" s="71"/>
      <c r="I9" s="79"/>
      <c r="J9" s="71"/>
      <c r="M9" s="85"/>
    </row>
    <row r="10" spans="1:13" ht="15">
      <c r="A10" s="71"/>
      <c r="B10" s="70"/>
      <c r="C10" s="71"/>
      <c r="D10" s="71"/>
      <c r="E10" s="71"/>
      <c r="F10" s="71"/>
      <c r="G10" s="212"/>
      <c r="H10" s="113"/>
      <c r="I10" s="113"/>
      <c r="J10" s="71"/>
      <c r="M10" s="85"/>
    </row>
    <row r="11" spans="1:13" ht="15">
      <c r="A11" s="71"/>
      <c r="B11" s="70"/>
      <c r="C11" s="71"/>
      <c r="D11" s="71"/>
      <c r="E11" s="71"/>
      <c r="F11" s="71"/>
      <c r="G11" s="230" t="s">
        <v>110</v>
      </c>
      <c r="H11" s="230"/>
      <c r="I11" s="230"/>
      <c r="J11" s="71"/>
      <c r="M11" s="85"/>
    </row>
    <row r="12" spans="1:13" ht="15">
      <c r="A12" s="71"/>
      <c r="B12" s="70"/>
      <c r="C12" s="71"/>
      <c r="D12" s="71"/>
      <c r="E12" s="71"/>
      <c r="F12" s="71"/>
      <c r="G12" s="212" t="str">
        <f>'Income Statement'!F11</f>
        <v>30.6.09</v>
      </c>
      <c r="H12" s="71"/>
      <c r="I12" s="113" t="str">
        <f>'Income Statement'!H11</f>
        <v>30.6.08</v>
      </c>
      <c r="J12" s="71"/>
      <c r="M12" s="85"/>
    </row>
    <row r="13" spans="1:13" ht="15">
      <c r="A13" s="71"/>
      <c r="B13" s="70"/>
      <c r="C13" s="71"/>
      <c r="D13" s="71"/>
      <c r="E13" s="71"/>
      <c r="F13" s="71"/>
      <c r="G13" s="210" t="s">
        <v>0</v>
      </c>
      <c r="H13" s="71"/>
      <c r="I13" s="86" t="s">
        <v>0</v>
      </c>
      <c r="J13" s="71"/>
      <c r="M13" s="85"/>
    </row>
    <row r="14" spans="1:13" ht="15">
      <c r="A14" s="71"/>
      <c r="B14" s="70"/>
      <c r="C14" s="71"/>
      <c r="D14" s="71"/>
      <c r="E14" s="71"/>
      <c r="F14" s="71"/>
      <c r="G14" s="210"/>
      <c r="H14" s="71"/>
      <c r="I14" s="86" t="s">
        <v>79</v>
      </c>
      <c r="J14" s="71"/>
      <c r="M14" s="85"/>
    </row>
    <row r="15" spans="1:13" ht="6" customHeight="1" thickBot="1">
      <c r="A15" s="71"/>
      <c r="B15" s="71"/>
      <c r="C15" s="71"/>
      <c r="D15" s="71"/>
      <c r="E15" s="71"/>
      <c r="F15" s="71"/>
      <c r="G15" s="211"/>
      <c r="H15" s="71"/>
      <c r="I15" s="88"/>
      <c r="J15" s="71"/>
      <c r="M15" s="85"/>
    </row>
    <row r="16" spans="1:13" ht="0.75" customHeight="1">
      <c r="A16" s="71"/>
      <c r="B16" s="71"/>
      <c r="C16" s="71"/>
      <c r="D16" s="71"/>
      <c r="E16" s="71"/>
      <c r="F16" s="71"/>
      <c r="G16" s="212"/>
      <c r="H16" s="71"/>
      <c r="I16" s="113"/>
      <c r="J16" s="71"/>
      <c r="M16" s="85"/>
    </row>
    <row r="17" spans="1:13" ht="0.75" customHeight="1">
      <c r="A17" s="71"/>
      <c r="B17" s="71"/>
      <c r="C17" s="71"/>
      <c r="D17" s="71"/>
      <c r="E17" s="71"/>
      <c r="F17" s="71"/>
      <c r="G17" s="212"/>
      <c r="H17" s="71"/>
      <c r="I17" s="113"/>
      <c r="J17" s="71"/>
      <c r="M17" s="85"/>
    </row>
    <row r="18" spans="1:13" ht="12" customHeight="1">
      <c r="A18" s="71"/>
      <c r="B18" s="71"/>
      <c r="C18" s="71"/>
      <c r="D18" s="71"/>
      <c r="E18" s="71"/>
      <c r="F18" s="71"/>
      <c r="G18" s="212"/>
      <c r="H18" s="71"/>
      <c r="I18" s="113"/>
      <c r="J18" s="71"/>
      <c r="M18" s="85"/>
    </row>
    <row r="19" spans="1:13" ht="15">
      <c r="A19" s="71"/>
      <c r="B19" s="71" t="s">
        <v>85</v>
      </c>
      <c r="C19" s="71"/>
      <c r="D19" s="71"/>
      <c r="E19" s="71"/>
      <c r="F19" s="71"/>
      <c r="G19" s="68">
        <f>-62700-18311</f>
        <v>-81011</v>
      </c>
      <c r="H19" s="71"/>
      <c r="I19" s="82">
        <v>-41326</v>
      </c>
      <c r="J19" s="71"/>
      <c r="M19" s="85"/>
    </row>
    <row r="20" spans="1:13" ht="15">
      <c r="A20" s="71"/>
      <c r="B20" s="71" t="s">
        <v>34</v>
      </c>
      <c r="C20" s="71"/>
      <c r="D20" s="71"/>
      <c r="E20" s="71"/>
      <c r="F20" s="71"/>
      <c r="G20" s="68">
        <v>-51388</v>
      </c>
      <c r="H20" s="79"/>
      <c r="I20" s="82">
        <v>-92541</v>
      </c>
      <c r="J20" s="71"/>
      <c r="M20" s="85"/>
    </row>
    <row r="21" spans="1:13" ht="15">
      <c r="A21" s="71"/>
      <c r="B21" s="71" t="s">
        <v>87</v>
      </c>
      <c r="C21" s="71"/>
      <c r="D21" s="71"/>
      <c r="E21" s="71"/>
      <c r="F21" s="71"/>
      <c r="G21" s="223">
        <f>'[1]CF sheet'!$E$48</f>
        <v>19698</v>
      </c>
      <c r="H21" s="71"/>
      <c r="I21" s="143">
        <v>168665</v>
      </c>
      <c r="J21" s="71"/>
      <c r="L21" s="90"/>
      <c r="M21" s="92"/>
    </row>
    <row r="22" spans="1:13" ht="3.75" customHeight="1">
      <c r="A22" s="71"/>
      <c r="B22" s="71"/>
      <c r="C22" s="71"/>
      <c r="D22" s="71"/>
      <c r="E22" s="71"/>
      <c r="F22" s="71"/>
      <c r="G22" s="57"/>
      <c r="H22" s="71"/>
      <c r="I22" s="72"/>
      <c r="J22" s="71"/>
      <c r="M22" s="85"/>
    </row>
    <row r="23" spans="1:13" ht="15">
      <c r="A23" s="71"/>
      <c r="B23" s="71" t="s">
        <v>117</v>
      </c>
      <c r="C23" s="71"/>
      <c r="D23" s="71"/>
      <c r="E23" s="71"/>
      <c r="F23" s="71"/>
      <c r="G23" s="57">
        <f>G19+G20+G21</f>
        <v>-112701</v>
      </c>
      <c r="H23" s="72">
        <f>H19+H20+H21</f>
        <v>0</v>
      </c>
      <c r="I23" s="72">
        <f>I19+I20+I21</f>
        <v>34798</v>
      </c>
      <c r="J23" s="71"/>
      <c r="M23" s="85"/>
    </row>
    <row r="24" spans="1:13" ht="13.5" customHeight="1">
      <c r="A24" s="71"/>
      <c r="B24" s="71" t="s">
        <v>68</v>
      </c>
      <c r="C24" s="71"/>
      <c r="D24" s="71"/>
      <c r="E24" s="71"/>
      <c r="F24" s="71"/>
      <c r="G24" s="57">
        <f>'Changes in Equity'!J46</f>
        <v>18311</v>
      </c>
      <c r="H24" s="71"/>
      <c r="I24" s="72">
        <v>2104</v>
      </c>
      <c r="J24" s="91"/>
      <c r="M24" s="85"/>
    </row>
    <row r="25" spans="1:13" ht="15">
      <c r="A25" s="71"/>
      <c r="B25" s="71" t="s">
        <v>111</v>
      </c>
      <c r="C25" s="71"/>
      <c r="D25" s="71"/>
      <c r="E25" s="71"/>
      <c r="F25" s="71"/>
      <c r="G25" s="57">
        <f>'[1]CF sheet'!$E$52</f>
        <v>144344</v>
      </c>
      <c r="H25" s="71"/>
      <c r="I25" s="72">
        <v>107442</v>
      </c>
      <c r="J25" s="71"/>
      <c r="M25" s="85"/>
    </row>
    <row r="26" spans="1:13" ht="7.5" customHeight="1">
      <c r="A26" s="71"/>
      <c r="B26" s="79"/>
      <c r="C26" s="79"/>
      <c r="D26" s="79"/>
      <c r="E26" s="79"/>
      <c r="F26" s="79"/>
      <c r="G26" s="68"/>
      <c r="H26" s="79"/>
      <c r="I26" s="82"/>
      <c r="J26" s="71"/>
      <c r="M26" s="85"/>
    </row>
    <row r="27" spans="1:13" ht="15.75" thickBot="1">
      <c r="A27" s="71"/>
      <c r="B27" s="71" t="s">
        <v>112</v>
      </c>
      <c r="C27" s="79"/>
      <c r="D27" s="79"/>
      <c r="E27" s="79"/>
      <c r="F27" s="79"/>
      <c r="G27" s="139">
        <f>SUM(G23:G26)</f>
        <v>49954</v>
      </c>
      <c r="H27" s="79"/>
      <c r="I27" s="116">
        <f>SUM(I23:I26)</f>
        <v>144344</v>
      </c>
      <c r="J27" s="71"/>
      <c r="M27" s="85"/>
    </row>
    <row r="28" spans="1:13" ht="15.75" thickTop="1">
      <c r="A28" s="71"/>
      <c r="B28" s="79"/>
      <c r="C28" s="79"/>
      <c r="D28" s="79"/>
      <c r="E28" s="79"/>
      <c r="F28" s="79"/>
      <c r="G28" s="68"/>
      <c r="H28" s="79"/>
      <c r="I28" s="82"/>
      <c r="J28" s="71"/>
      <c r="M28" s="85"/>
    </row>
    <row r="29" spans="1:13" ht="15">
      <c r="A29" s="71"/>
      <c r="B29" s="79"/>
      <c r="C29" s="79"/>
      <c r="D29" s="79"/>
      <c r="E29" s="79"/>
      <c r="F29" s="79"/>
      <c r="G29" s="68"/>
      <c r="H29" s="79"/>
      <c r="I29" s="82"/>
      <c r="J29" s="71"/>
      <c r="M29" s="85"/>
    </row>
    <row r="30" spans="1:13" ht="15">
      <c r="A30" s="71"/>
      <c r="B30" s="79"/>
      <c r="C30" s="79"/>
      <c r="D30" s="79"/>
      <c r="E30" s="79"/>
      <c r="F30" s="79"/>
      <c r="G30" s="60"/>
      <c r="H30" s="79"/>
      <c r="I30" s="82"/>
      <c r="J30" s="71"/>
      <c r="M30" s="85"/>
    </row>
    <row r="31" spans="1:13" ht="15">
      <c r="A31" s="71"/>
      <c r="B31" s="127"/>
      <c r="C31" s="71"/>
      <c r="D31" s="71"/>
      <c r="E31" s="71"/>
      <c r="F31" s="71"/>
      <c r="G31" s="57"/>
      <c r="H31" s="71"/>
      <c r="I31" s="82"/>
      <c r="J31" s="71"/>
      <c r="M31" s="85"/>
    </row>
    <row r="32" spans="2:9" ht="15">
      <c r="B32" s="127"/>
      <c r="F32" s="95"/>
      <c r="G32" s="224"/>
      <c r="H32" s="95"/>
      <c r="I32" s="93"/>
    </row>
    <row r="33" spans="2:9" ht="13.5" customHeight="1">
      <c r="B33" s="79"/>
      <c r="I33" s="93"/>
    </row>
    <row r="34" spans="2:9" ht="15.75">
      <c r="B34" s="122" t="s">
        <v>47</v>
      </c>
      <c r="C34" s="98"/>
      <c r="D34" s="98"/>
      <c r="I34" s="93"/>
    </row>
    <row r="35" spans="2:9" ht="15.75">
      <c r="B35" s="1" t="s">
        <v>75</v>
      </c>
      <c r="C35" s="98"/>
      <c r="D35" s="98"/>
      <c r="I35" s="93"/>
    </row>
    <row r="36" spans="2:9" ht="15.75">
      <c r="B36" s="100"/>
      <c r="C36" s="98"/>
      <c r="D36" s="98"/>
      <c r="I36" s="93"/>
    </row>
    <row r="37" spans="2:9" ht="15.75">
      <c r="B37" s="98"/>
      <c r="C37" s="98"/>
      <c r="E37" s="131" t="s">
        <v>21</v>
      </c>
      <c r="G37" s="216"/>
      <c r="H37" s="101"/>
      <c r="I37" s="93"/>
    </row>
    <row r="38" spans="2:9" ht="15.75">
      <c r="B38" s="98"/>
      <c r="C38" s="98"/>
      <c r="I38" s="93"/>
    </row>
    <row r="39" spans="2:9" ht="15.75">
      <c r="B39" s="98"/>
      <c r="C39" s="98"/>
      <c r="I39" s="93"/>
    </row>
    <row r="40" spans="2:9" ht="15.75">
      <c r="B40" s="97"/>
      <c r="C40" s="98"/>
      <c r="I40" s="93"/>
    </row>
    <row r="41" spans="1:9" ht="15.75">
      <c r="A41" s="98"/>
      <c r="B41" s="98"/>
      <c r="C41" s="98"/>
      <c r="I41" s="93"/>
    </row>
    <row r="42" spans="2:9" ht="15.75">
      <c r="B42" s="98"/>
      <c r="C42" s="98"/>
      <c r="I42" s="93"/>
    </row>
    <row r="43" spans="1:9" ht="15.75">
      <c r="A43" s="98"/>
      <c r="B43" s="98"/>
      <c r="C43" s="98"/>
      <c r="D43" s="98"/>
      <c r="E43" s="98"/>
      <c r="F43" s="98"/>
      <c r="G43" s="217"/>
      <c r="H43" s="98"/>
      <c r="I43" s="93"/>
    </row>
    <row r="44" spans="1:9" ht="15.75">
      <c r="A44" s="98"/>
      <c r="B44" s="98"/>
      <c r="C44" s="98"/>
      <c r="D44" s="98"/>
      <c r="E44" s="98"/>
      <c r="F44" s="98"/>
      <c r="G44" s="217"/>
      <c r="H44" s="98"/>
      <c r="I44" s="103"/>
    </row>
    <row r="45" spans="1:9" ht="15.75">
      <c r="A45" s="98"/>
      <c r="B45" s="97"/>
      <c r="C45" s="98"/>
      <c r="D45" s="98"/>
      <c r="E45" s="98"/>
      <c r="F45" s="98"/>
      <c r="G45" s="217"/>
      <c r="H45" s="98"/>
      <c r="I45" s="103"/>
    </row>
    <row r="46" spans="1:9" ht="15.75">
      <c r="A46" s="98"/>
      <c r="B46" s="98"/>
      <c r="C46" s="98"/>
      <c r="D46" s="98"/>
      <c r="E46" s="98"/>
      <c r="F46" s="98"/>
      <c r="G46" s="217"/>
      <c r="H46" s="98"/>
      <c r="I46" s="103"/>
    </row>
    <row r="47" spans="1:9" ht="15.75">
      <c r="A47" s="98"/>
      <c r="B47" s="98"/>
      <c r="C47" s="98"/>
      <c r="D47" s="98"/>
      <c r="E47" s="98"/>
      <c r="F47" s="98"/>
      <c r="G47" s="217"/>
      <c r="H47" s="98"/>
      <c r="I47" s="103"/>
    </row>
    <row r="48" spans="1:9" ht="15.75">
      <c r="A48" s="98"/>
      <c r="B48" s="98"/>
      <c r="C48" s="98"/>
      <c r="D48" s="98"/>
      <c r="E48" s="98"/>
      <c r="F48" s="98"/>
      <c r="G48" s="217"/>
      <c r="H48" s="98"/>
      <c r="I48" s="103"/>
    </row>
    <row r="49" spans="1:9" ht="15.75">
      <c r="A49" s="98"/>
      <c r="B49" s="98"/>
      <c r="C49" s="98"/>
      <c r="D49" s="98"/>
      <c r="E49" s="98"/>
      <c r="F49" s="98"/>
      <c r="G49" s="217"/>
      <c r="H49" s="98"/>
      <c r="I49" s="93"/>
    </row>
    <row r="50" spans="1:9" ht="15.75">
      <c r="A50" s="98"/>
      <c r="B50" s="97"/>
      <c r="C50" s="98"/>
      <c r="D50" s="98"/>
      <c r="E50" s="98"/>
      <c r="F50" s="98"/>
      <c r="G50" s="217"/>
      <c r="H50" s="98"/>
      <c r="I50" s="93"/>
    </row>
    <row r="51" spans="1:9" ht="15.75">
      <c r="A51" s="98"/>
      <c r="B51" s="98"/>
      <c r="C51" s="98"/>
      <c r="D51" s="98"/>
      <c r="E51" s="98"/>
      <c r="F51" s="98"/>
      <c r="G51" s="217"/>
      <c r="H51" s="98"/>
      <c r="I51" s="103"/>
    </row>
    <row r="52" spans="1:9" ht="15.75">
      <c r="A52" s="98"/>
      <c r="B52" s="98"/>
      <c r="C52" s="98"/>
      <c r="D52" s="98"/>
      <c r="E52" s="98"/>
      <c r="F52" s="98"/>
      <c r="G52" s="217"/>
      <c r="H52" s="98"/>
      <c r="I52" s="103"/>
    </row>
    <row r="53" spans="1:9" ht="15.75">
      <c r="A53" s="98"/>
      <c r="B53" s="98"/>
      <c r="C53" s="98"/>
      <c r="D53" s="98"/>
      <c r="E53" s="98"/>
      <c r="F53" s="98"/>
      <c r="G53" s="217"/>
      <c r="H53" s="98"/>
      <c r="I53" s="103"/>
    </row>
    <row r="54" spans="1:9" ht="15.75">
      <c r="A54" s="98"/>
      <c r="B54" s="98"/>
      <c r="C54" s="98"/>
      <c r="D54" s="98"/>
      <c r="E54" s="98"/>
      <c r="F54" s="98"/>
      <c r="G54" s="217"/>
      <c r="H54" s="98"/>
      <c r="I54" s="93"/>
    </row>
    <row r="55" spans="1:9" ht="15.75">
      <c r="A55" s="98"/>
      <c r="B55" s="98"/>
      <c r="C55" s="98"/>
      <c r="D55" s="98"/>
      <c r="E55" s="98"/>
      <c r="F55" s="98"/>
      <c r="G55" s="217"/>
      <c r="H55" s="98"/>
      <c r="I55" s="93"/>
    </row>
    <row r="56" spans="1:9" ht="15.75">
      <c r="A56" s="98"/>
      <c r="B56" s="98"/>
      <c r="C56" s="98"/>
      <c r="D56" s="98"/>
      <c r="E56" s="98"/>
      <c r="F56" s="98"/>
      <c r="G56" s="217"/>
      <c r="H56" s="98"/>
      <c r="I56" s="103"/>
    </row>
    <row r="57" spans="1:9" ht="15.75">
      <c r="A57" s="98"/>
      <c r="B57" s="98"/>
      <c r="C57" s="98"/>
      <c r="D57" s="98"/>
      <c r="E57" s="98"/>
      <c r="F57" s="98"/>
      <c r="G57" s="217"/>
      <c r="H57" s="98"/>
      <c r="I57" s="93"/>
    </row>
    <row r="58" spans="1:9" ht="15.75">
      <c r="A58" s="98"/>
      <c r="B58" s="98"/>
      <c r="C58" s="98"/>
      <c r="D58" s="98"/>
      <c r="E58" s="98"/>
      <c r="F58" s="98"/>
      <c r="G58" s="217"/>
      <c r="H58" s="98"/>
      <c r="I58" s="93"/>
    </row>
    <row r="59" spans="1:9" ht="15.75">
      <c r="A59" s="98"/>
      <c r="B59" s="98"/>
      <c r="C59" s="98"/>
      <c r="D59" s="98"/>
      <c r="E59" s="98"/>
      <c r="F59" s="98"/>
      <c r="G59" s="217"/>
      <c r="H59" s="98"/>
      <c r="I59" s="93"/>
    </row>
    <row r="60" spans="1:9" ht="15.75">
      <c r="A60" s="98"/>
      <c r="B60" s="98"/>
      <c r="C60" s="98"/>
      <c r="D60" s="98"/>
      <c r="E60" s="98"/>
      <c r="F60" s="98"/>
      <c r="G60" s="217"/>
      <c r="H60" s="98"/>
      <c r="I60" s="93"/>
    </row>
    <row r="61" spans="1:9" ht="15.75">
      <c r="A61" s="98"/>
      <c r="B61" s="98"/>
      <c r="C61" s="98"/>
      <c r="D61" s="98"/>
      <c r="E61" s="98"/>
      <c r="F61" s="98"/>
      <c r="G61" s="217"/>
      <c r="H61" s="98"/>
      <c r="I61" s="93"/>
    </row>
    <row r="62" ht="12.75">
      <c r="I62" s="93"/>
    </row>
    <row r="63" ht="12.75">
      <c r="I63" s="93"/>
    </row>
    <row r="64" ht="12.75">
      <c r="I64" s="93"/>
    </row>
    <row r="65" ht="12.75">
      <c r="I65" s="93"/>
    </row>
    <row r="66" ht="12.75">
      <c r="I66" s="93"/>
    </row>
    <row r="67" ht="12.75">
      <c r="I67" s="93"/>
    </row>
    <row r="68" ht="12.75">
      <c r="I68" s="93"/>
    </row>
    <row r="69" ht="12.75">
      <c r="I69" s="93"/>
    </row>
    <row r="70" ht="12.75">
      <c r="I70" s="93"/>
    </row>
    <row r="71" ht="12.75">
      <c r="I71" s="93"/>
    </row>
    <row r="72" ht="12.75">
      <c r="I72" s="93"/>
    </row>
    <row r="73" ht="12.75">
      <c r="I73" s="93"/>
    </row>
    <row r="74" ht="12.75">
      <c r="I74" s="93"/>
    </row>
    <row r="75" ht="12.75">
      <c r="I75" s="93"/>
    </row>
    <row r="76" ht="12.75">
      <c r="I76" s="93"/>
    </row>
    <row r="77" ht="12.75">
      <c r="I77" s="93"/>
    </row>
    <row r="78" ht="12.75">
      <c r="I78" s="93"/>
    </row>
    <row r="79" ht="12.75">
      <c r="I79" s="93"/>
    </row>
    <row r="80" ht="12.75">
      <c r="I80" s="93"/>
    </row>
    <row r="81" ht="12.75">
      <c r="I81" s="93"/>
    </row>
    <row r="82" ht="12.75">
      <c r="I82" s="93"/>
    </row>
    <row r="83" ht="12.75">
      <c r="I83" s="93"/>
    </row>
    <row r="84" ht="12.75">
      <c r="I84" s="93"/>
    </row>
    <row r="85" ht="12.75">
      <c r="I85" s="93"/>
    </row>
    <row r="86" ht="12.75">
      <c r="I86" s="93"/>
    </row>
    <row r="87" ht="12.75">
      <c r="I87" s="93"/>
    </row>
    <row r="88" ht="12.75">
      <c r="I88" s="93"/>
    </row>
    <row r="89" ht="12.75">
      <c r="I89" s="93"/>
    </row>
    <row r="90" ht="12.75">
      <c r="I90" s="93"/>
    </row>
    <row r="91" ht="12.75">
      <c r="I91" s="93"/>
    </row>
    <row r="92" ht="12.75">
      <c r="I92" s="93"/>
    </row>
    <row r="93" ht="12.75">
      <c r="I93" s="93"/>
    </row>
    <row r="94" ht="12.75">
      <c r="I94" s="93"/>
    </row>
    <row r="95" ht="12.75">
      <c r="I95" s="93"/>
    </row>
    <row r="96" ht="12.75">
      <c r="I96" s="93"/>
    </row>
    <row r="97" ht="12.75">
      <c r="I97" s="93"/>
    </row>
    <row r="98" ht="12.75">
      <c r="I98" s="93"/>
    </row>
    <row r="99" ht="12.75">
      <c r="I99" s="93"/>
    </row>
    <row r="100" ht="12.75">
      <c r="I100" s="93"/>
    </row>
    <row r="101" ht="12.75">
      <c r="I101" s="93"/>
    </row>
    <row r="102" ht="12.75">
      <c r="I102" s="93"/>
    </row>
    <row r="103" ht="12.75">
      <c r="I103" s="93"/>
    </row>
    <row r="104" ht="12.75">
      <c r="I104" s="93"/>
    </row>
    <row r="105" ht="12.75">
      <c r="I105" s="93"/>
    </row>
    <row r="106" ht="12.75">
      <c r="I106" s="93"/>
    </row>
    <row r="107" ht="12.75">
      <c r="I107" s="93"/>
    </row>
    <row r="108" ht="12.75">
      <c r="I108" s="93"/>
    </row>
    <row r="109" ht="12.75">
      <c r="I109" s="93"/>
    </row>
    <row r="110" ht="12.75">
      <c r="I110" s="93"/>
    </row>
    <row r="111" ht="12.75">
      <c r="I111" s="93"/>
    </row>
    <row r="112" ht="12.75">
      <c r="I112" s="93"/>
    </row>
    <row r="113" ht="12.75">
      <c r="I113" s="93"/>
    </row>
    <row r="114" ht="12.75">
      <c r="I114" s="93"/>
    </row>
    <row r="115" ht="12.75">
      <c r="I115" s="93"/>
    </row>
    <row r="116" ht="12.75">
      <c r="I116" s="93"/>
    </row>
    <row r="117" ht="12.75">
      <c r="I117" s="93"/>
    </row>
    <row r="118" ht="12.75">
      <c r="I118" s="93"/>
    </row>
    <row r="119" ht="12.75">
      <c r="I119" s="93"/>
    </row>
    <row r="120" ht="12.75">
      <c r="I120" s="93"/>
    </row>
    <row r="121" ht="12.75">
      <c r="I121" s="93"/>
    </row>
    <row r="122" ht="12.75">
      <c r="I122" s="93"/>
    </row>
    <row r="123" ht="12.75">
      <c r="I123" s="93"/>
    </row>
    <row r="124" ht="12.75">
      <c r="I124" s="93"/>
    </row>
    <row r="125" ht="12.75">
      <c r="I125" s="93"/>
    </row>
    <row r="126" ht="12.75">
      <c r="I126" s="93"/>
    </row>
    <row r="127" ht="12.75">
      <c r="I127" s="93"/>
    </row>
    <row r="128" ht="12.75">
      <c r="I128" s="93"/>
    </row>
    <row r="129" ht="12.75">
      <c r="I129" s="93"/>
    </row>
    <row r="130" ht="12.75">
      <c r="I130" s="93"/>
    </row>
    <row r="131" ht="12.75">
      <c r="I131" s="93"/>
    </row>
    <row r="132" ht="12.75">
      <c r="I132" s="93"/>
    </row>
    <row r="133" ht="12.75">
      <c r="I133" s="93"/>
    </row>
    <row r="134" ht="12.75">
      <c r="I134" s="93"/>
    </row>
    <row r="135" ht="12.75">
      <c r="I135" s="93"/>
    </row>
    <row r="136" ht="12.75">
      <c r="I136" s="93"/>
    </row>
    <row r="137" ht="12.75">
      <c r="I137" s="93"/>
    </row>
    <row r="138" ht="12.75">
      <c r="I138" s="93"/>
    </row>
    <row r="139" ht="12.75">
      <c r="I139" s="93"/>
    </row>
    <row r="140" ht="12.75">
      <c r="I140" s="93"/>
    </row>
    <row r="141" ht="12.75">
      <c r="I141" s="93"/>
    </row>
    <row r="142" ht="12.75">
      <c r="I142" s="93"/>
    </row>
    <row r="143" ht="12.75">
      <c r="I143" s="93"/>
    </row>
    <row r="144" ht="12.75">
      <c r="I144" s="93"/>
    </row>
    <row r="145" ht="12.75">
      <c r="I145" s="93"/>
    </row>
    <row r="146" ht="12.75">
      <c r="I146" s="93"/>
    </row>
    <row r="147" ht="12.75">
      <c r="I147" s="93"/>
    </row>
    <row r="148" ht="12.75">
      <c r="I148" s="93"/>
    </row>
    <row r="149" ht="12.75">
      <c r="I149" s="93"/>
    </row>
    <row r="150" ht="12.75">
      <c r="I150" s="93"/>
    </row>
    <row r="151" ht="12.75">
      <c r="I151" s="93"/>
    </row>
    <row r="152" ht="12.75">
      <c r="I152" s="93"/>
    </row>
    <row r="153" ht="12.75">
      <c r="I153" s="93"/>
    </row>
    <row r="154" ht="12.75">
      <c r="I154" s="93"/>
    </row>
    <row r="155" ht="12.75">
      <c r="I155" s="93"/>
    </row>
    <row r="156" ht="12.75">
      <c r="I156" s="93"/>
    </row>
    <row r="157" ht="12.75">
      <c r="I157" s="93"/>
    </row>
    <row r="158" ht="12.75">
      <c r="I158" s="93"/>
    </row>
    <row r="159" ht="12.75">
      <c r="I159" s="93"/>
    </row>
    <row r="160" ht="12.75">
      <c r="I160" s="93"/>
    </row>
    <row r="161" ht="12.75">
      <c r="I161" s="93"/>
    </row>
    <row r="162" ht="12.75">
      <c r="I162" s="93"/>
    </row>
    <row r="163" ht="12.75">
      <c r="I163" s="93"/>
    </row>
    <row r="164" ht="12.75">
      <c r="I164" s="93"/>
    </row>
    <row r="165" ht="12.75">
      <c r="I165" s="93"/>
    </row>
    <row r="166" ht="12.75">
      <c r="I166" s="93"/>
    </row>
    <row r="167" ht="12.75">
      <c r="I167" s="93"/>
    </row>
    <row r="168" ht="12.75">
      <c r="I168" s="93"/>
    </row>
    <row r="169" ht="12.75">
      <c r="I169" s="93"/>
    </row>
    <row r="170" ht="12.75">
      <c r="I170" s="93"/>
    </row>
    <row r="171" ht="12.75">
      <c r="I171" s="93"/>
    </row>
    <row r="172" ht="12.75">
      <c r="I172" s="93"/>
    </row>
    <row r="173" ht="12.75">
      <c r="I173" s="93"/>
    </row>
    <row r="174" ht="12.75">
      <c r="I174" s="93"/>
    </row>
    <row r="175" ht="12.75">
      <c r="I175" s="93"/>
    </row>
    <row r="176" ht="12.75">
      <c r="I176" s="93"/>
    </row>
    <row r="177" ht="12.75">
      <c r="I177" s="93"/>
    </row>
    <row r="178" ht="12.75">
      <c r="I178" s="93"/>
    </row>
    <row r="179" ht="12.75">
      <c r="I179" s="93"/>
    </row>
    <row r="180" ht="12.75">
      <c r="I180" s="93"/>
    </row>
    <row r="181" ht="12.75">
      <c r="I181" s="93"/>
    </row>
    <row r="182" ht="12.75">
      <c r="I182" s="93"/>
    </row>
    <row r="183" ht="12.75">
      <c r="I183" s="93"/>
    </row>
    <row r="184" ht="12.75">
      <c r="I184" s="93"/>
    </row>
    <row r="185" ht="12.75">
      <c r="I185" s="93"/>
    </row>
    <row r="186" ht="12.75">
      <c r="I186" s="93"/>
    </row>
    <row r="187" ht="12.75">
      <c r="I187" s="93"/>
    </row>
    <row r="188" ht="12.75">
      <c r="I188" s="93"/>
    </row>
    <row r="189" ht="12.75">
      <c r="I189" s="93"/>
    </row>
    <row r="190" ht="12.75">
      <c r="I190" s="93"/>
    </row>
    <row r="191" ht="12.75">
      <c r="I191" s="93"/>
    </row>
    <row r="192" ht="12.75">
      <c r="I192" s="93"/>
    </row>
    <row r="193" ht="12.75">
      <c r="I193" s="93"/>
    </row>
    <row r="194" ht="12.75">
      <c r="I194" s="93"/>
    </row>
    <row r="195" ht="12.75">
      <c r="I195" s="93"/>
    </row>
    <row r="196" ht="12.75">
      <c r="I196" s="93"/>
    </row>
    <row r="197" ht="12.75">
      <c r="I197" s="93"/>
    </row>
    <row r="198" ht="12.75">
      <c r="I198" s="93"/>
    </row>
    <row r="199" ht="12.75">
      <c r="I199" s="93"/>
    </row>
    <row r="200" ht="12.75">
      <c r="I200" s="93"/>
    </row>
    <row r="201" ht="12.75">
      <c r="I201" s="93"/>
    </row>
    <row r="202" ht="12.75">
      <c r="I202" s="93"/>
    </row>
    <row r="203" ht="12.75">
      <c r="I203" s="93"/>
    </row>
    <row r="204" ht="12.75">
      <c r="I204" s="93"/>
    </row>
    <row r="205" ht="12.75">
      <c r="I205" s="93"/>
    </row>
    <row r="206" ht="12.75">
      <c r="I206" s="93"/>
    </row>
    <row r="207" ht="12.75">
      <c r="I207" s="93"/>
    </row>
    <row r="208" ht="12.75">
      <c r="I208" s="93"/>
    </row>
    <row r="209" ht="12.75">
      <c r="I209" s="93"/>
    </row>
    <row r="210" ht="12.75">
      <c r="I210" s="93"/>
    </row>
    <row r="211" ht="12.75">
      <c r="I211" s="93"/>
    </row>
    <row r="212" ht="12.75">
      <c r="I212" s="93"/>
    </row>
    <row r="213" ht="12.75">
      <c r="I213" s="93"/>
    </row>
    <row r="214" ht="12.75">
      <c r="I214" s="93"/>
    </row>
    <row r="215" ht="12.75">
      <c r="I215" s="93"/>
    </row>
    <row r="216" ht="12.75">
      <c r="I216" s="93"/>
    </row>
    <row r="217" ht="12.75">
      <c r="I217" s="93"/>
    </row>
    <row r="218" ht="12.75">
      <c r="I218" s="93"/>
    </row>
    <row r="219" ht="12.75">
      <c r="I219" s="93"/>
    </row>
    <row r="220" ht="12.75">
      <c r="I220" s="93"/>
    </row>
    <row r="221" ht="12.75">
      <c r="I221" s="93"/>
    </row>
    <row r="222" ht="12.75">
      <c r="I222" s="93"/>
    </row>
    <row r="223" ht="12.75">
      <c r="I223" s="93"/>
    </row>
    <row r="224" ht="12.75">
      <c r="I224" s="93"/>
    </row>
    <row r="225" ht="12.75">
      <c r="I225" s="93"/>
    </row>
    <row r="226" ht="12.75">
      <c r="I226" s="93"/>
    </row>
    <row r="227" ht="12.75">
      <c r="I227" s="93"/>
    </row>
    <row r="228" ht="12.75">
      <c r="I228" s="93"/>
    </row>
    <row r="229" ht="12.75">
      <c r="I229" s="93"/>
    </row>
    <row r="230" ht="12.75">
      <c r="I230" s="93"/>
    </row>
    <row r="231" ht="12.75">
      <c r="I231" s="93"/>
    </row>
    <row r="232" ht="12.75">
      <c r="I232" s="93"/>
    </row>
    <row r="233" ht="12.75">
      <c r="I233" s="93"/>
    </row>
    <row r="234" ht="12.75">
      <c r="I234" s="93"/>
    </row>
    <row r="235" ht="12.75">
      <c r="I235" s="93"/>
    </row>
    <row r="236" ht="12.75">
      <c r="I236" s="93"/>
    </row>
    <row r="237" ht="12.75">
      <c r="I237" s="93"/>
    </row>
    <row r="238" ht="12.75">
      <c r="I238" s="93"/>
    </row>
    <row r="239" ht="12.75">
      <c r="I239" s="93"/>
    </row>
    <row r="240" ht="12.75">
      <c r="I240" s="93"/>
    </row>
    <row r="241" ht="12.75">
      <c r="I241" s="93"/>
    </row>
    <row r="242" ht="12.75">
      <c r="I242" s="93"/>
    </row>
    <row r="243" ht="12.75">
      <c r="I243" s="93"/>
    </row>
    <row r="244" ht="12.75">
      <c r="I244" s="93"/>
    </row>
    <row r="245" ht="12.75">
      <c r="I245" s="93"/>
    </row>
    <row r="246" ht="12.75">
      <c r="I246" s="93"/>
    </row>
    <row r="247" ht="12.75">
      <c r="I247" s="93"/>
    </row>
    <row r="248" ht="12.75">
      <c r="I248" s="93"/>
    </row>
    <row r="249" ht="12.75">
      <c r="I249" s="93"/>
    </row>
    <row r="250" ht="12.75">
      <c r="I250" s="93"/>
    </row>
    <row r="251" ht="12.75">
      <c r="I251" s="93"/>
    </row>
    <row r="252" ht="12.75">
      <c r="I252" s="93"/>
    </row>
    <row r="253" ht="12.75">
      <c r="I253" s="93"/>
    </row>
    <row r="254" ht="12.75">
      <c r="I254" s="93"/>
    </row>
    <row r="255" ht="12.75">
      <c r="I255" s="93"/>
    </row>
    <row r="256" ht="12.75">
      <c r="I256" s="93"/>
    </row>
    <row r="257" ht="12.75">
      <c r="I257" s="93"/>
    </row>
    <row r="258" ht="12.75">
      <c r="I258" s="93"/>
    </row>
    <row r="259" ht="12.75">
      <c r="I259" s="93"/>
    </row>
    <row r="260" ht="12.75">
      <c r="I260" s="93"/>
    </row>
    <row r="261" ht="12.75">
      <c r="I261" s="93"/>
    </row>
    <row r="262" ht="12.75">
      <c r="I262" s="93"/>
    </row>
    <row r="263" ht="12.75">
      <c r="I263" s="93"/>
    </row>
    <row r="264" ht="12.75">
      <c r="I264" s="93"/>
    </row>
    <row r="265" ht="12.75">
      <c r="I265" s="93"/>
    </row>
    <row r="266" ht="12.75">
      <c r="I266" s="93"/>
    </row>
    <row r="267" ht="12.75">
      <c r="I267" s="93"/>
    </row>
    <row r="268" ht="12.75">
      <c r="I268" s="93"/>
    </row>
    <row r="269" ht="12.75">
      <c r="I269" s="93"/>
    </row>
    <row r="270" ht="12.75">
      <c r="I270" s="93"/>
    </row>
    <row r="271" ht="12.75">
      <c r="I271" s="93"/>
    </row>
    <row r="272" ht="12.75">
      <c r="I272" s="93"/>
    </row>
    <row r="273" ht="12.75">
      <c r="I273" s="93"/>
    </row>
    <row r="274" ht="12.75">
      <c r="I274" s="93"/>
    </row>
    <row r="275" ht="12.75">
      <c r="I275" s="93"/>
    </row>
    <row r="276" ht="12.75">
      <c r="I276" s="93"/>
    </row>
    <row r="277" ht="12.75">
      <c r="I277" s="93"/>
    </row>
    <row r="278" ht="12.75">
      <c r="I278" s="93"/>
    </row>
    <row r="279" ht="12.75">
      <c r="I279" s="93"/>
    </row>
    <row r="280" ht="12.75">
      <c r="I280" s="93"/>
    </row>
    <row r="281" ht="12.75">
      <c r="I281" s="93"/>
    </row>
    <row r="282" ht="12.75">
      <c r="I282" s="93"/>
    </row>
    <row r="283" ht="12.75">
      <c r="I283" s="93"/>
    </row>
    <row r="284" ht="12.75">
      <c r="I284" s="93"/>
    </row>
    <row r="285" ht="12.75">
      <c r="I285" s="93"/>
    </row>
    <row r="286" ht="12.75">
      <c r="I286" s="93"/>
    </row>
    <row r="287" ht="12.75">
      <c r="I287" s="93"/>
    </row>
    <row r="288" ht="12.75">
      <c r="I288" s="93"/>
    </row>
    <row r="289" ht="12.75">
      <c r="I289" s="93"/>
    </row>
    <row r="290" ht="12.75">
      <c r="I290" s="93"/>
    </row>
    <row r="291" ht="12.75">
      <c r="I291" s="93"/>
    </row>
    <row r="292" ht="12.75">
      <c r="I292" s="93"/>
    </row>
    <row r="293" ht="12.75">
      <c r="I293" s="93"/>
    </row>
    <row r="294" ht="12.75">
      <c r="I294" s="93"/>
    </row>
    <row r="295" ht="12.75">
      <c r="I295" s="93"/>
    </row>
    <row r="296" ht="12.75">
      <c r="I296" s="93"/>
    </row>
    <row r="297" ht="12.75">
      <c r="I297" s="93"/>
    </row>
    <row r="298" ht="12.75">
      <c r="I298" s="93"/>
    </row>
    <row r="299" ht="12.75">
      <c r="I299" s="93"/>
    </row>
    <row r="300" ht="12.75">
      <c r="I300" s="93"/>
    </row>
    <row r="301" ht="12.75">
      <c r="I301" s="93"/>
    </row>
    <row r="302" ht="12.75">
      <c r="I302" s="93"/>
    </row>
    <row r="303" ht="12.75">
      <c r="I303" s="93"/>
    </row>
    <row r="304" ht="12.75">
      <c r="I304" s="93"/>
    </row>
    <row r="305" ht="12.75">
      <c r="I305" s="93"/>
    </row>
    <row r="306" ht="12.75">
      <c r="I306" s="93"/>
    </row>
    <row r="307" ht="12.75">
      <c r="I307" s="93"/>
    </row>
    <row r="308" ht="12.75">
      <c r="I308" s="93"/>
    </row>
    <row r="309" ht="12.75">
      <c r="I309" s="93"/>
    </row>
    <row r="310" ht="12.75">
      <c r="I310" s="93"/>
    </row>
    <row r="311" ht="12.75">
      <c r="I311" s="93"/>
    </row>
    <row r="312" ht="12.75">
      <c r="I312" s="93"/>
    </row>
    <row r="313" ht="12.75">
      <c r="I313" s="93"/>
    </row>
    <row r="314" ht="12.75">
      <c r="I314" s="93"/>
    </row>
    <row r="315" ht="12.75">
      <c r="I315" s="93"/>
    </row>
    <row r="316" ht="12.75">
      <c r="I316" s="93"/>
    </row>
    <row r="317" ht="12.75">
      <c r="I317" s="93"/>
    </row>
    <row r="318" ht="12.75">
      <c r="I318" s="93"/>
    </row>
    <row r="319" ht="12.75">
      <c r="I319" s="93"/>
    </row>
    <row r="320" ht="12.75">
      <c r="I320" s="93"/>
    </row>
    <row r="321" ht="12.75">
      <c r="I321" s="93"/>
    </row>
    <row r="322" ht="12.75">
      <c r="I322" s="93"/>
    </row>
    <row r="323" ht="12.75">
      <c r="I323" s="93"/>
    </row>
    <row r="324" ht="12.75">
      <c r="I324" s="93"/>
    </row>
    <row r="325" ht="12.75">
      <c r="I325" s="93"/>
    </row>
    <row r="326" ht="12.75">
      <c r="I326" s="93"/>
    </row>
    <row r="327" ht="12.75">
      <c r="I327" s="93"/>
    </row>
    <row r="328" ht="12.75">
      <c r="I328" s="93"/>
    </row>
    <row r="329" ht="12.75">
      <c r="I329" s="93"/>
    </row>
    <row r="330" ht="12.75">
      <c r="I330" s="93"/>
    </row>
    <row r="331" ht="12.75">
      <c r="I331" s="93"/>
    </row>
    <row r="332" ht="12.75">
      <c r="I332" s="93"/>
    </row>
    <row r="333" ht="12.75">
      <c r="I333" s="93"/>
    </row>
    <row r="334" ht="12.75">
      <c r="I334" s="93"/>
    </row>
    <row r="335" ht="12.75">
      <c r="I335" s="93"/>
    </row>
    <row r="336" ht="12.75">
      <c r="I336" s="93"/>
    </row>
    <row r="337" ht="12.75">
      <c r="I337" s="93"/>
    </row>
    <row r="338" ht="12.75">
      <c r="I338" s="93"/>
    </row>
    <row r="339" ht="12.75">
      <c r="I339" s="93"/>
    </row>
    <row r="340" ht="12.75">
      <c r="I340" s="93"/>
    </row>
    <row r="341" ht="12.75">
      <c r="I341" s="93"/>
    </row>
    <row r="342" ht="12.75">
      <c r="I342" s="93"/>
    </row>
    <row r="343" ht="12.75">
      <c r="I343" s="93"/>
    </row>
    <row r="344" ht="12.75">
      <c r="I344" s="93"/>
    </row>
    <row r="345" ht="12.75">
      <c r="I345" s="93"/>
    </row>
    <row r="346" ht="12.75">
      <c r="I346" s="93"/>
    </row>
    <row r="347" ht="12.75">
      <c r="I347" s="93"/>
    </row>
    <row r="348" ht="12.75">
      <c r="I348" s="93"/>
    </row>
    <row r="349" ht="12.75">
      <c r="I349" s="93"/>
    </row>
    <row r="350" ht="12.75">
      <c r="I350" s="93"/>
    </row>
    <row r="351" ht="12.75">
      <c r="I351" s="93"/>
    </row>
    <row r="352" ht="12.75">
      <c r="I352" s="93"/>
    </row>
    <row r="353" ht="12.75">
      <c r="I353" s="93"/>
    </row>
    <row r="354" ht="12.75">
      <c r="I354" s="93"/>
    </row>
    <row r="355" ht="12.75">
      <c r="I355" s="93"/>
    </row>
    <row r="356" ht="12.75">
      <c r="I356" s="93"/>
    </row>
    <row r="357" ht="12.75">
      <c r="I357" s="93"/>
    </row>
    <row r="358" ht="12.75">
      <c r="I358" s="93"/>
    </row>
    <row r="359" ht="12.75">
      <c r="I359" s="93"/>
    </row>
    <row r="360" ht="12.75">
      <c r="I360" s="93"/>
    </row>
    <row r="361" ht="12.75">
      <c r="I361" s="93"/>
    </row>
    <row r="362" ht="12.75">
      <c r="I362" s="93"/>
    </row>
    <row r="363" ht="12.75">
      <c r="I363" s="93"/>
    </row>
    <row r="364" ht="12.75">
      <c r="I364" s="93"/>
    </row>
    <row r="365" ht="12.75">
      <c r="I365" s="93"/>
    </row>
    <row r="366" ht="12.75">
      <c r="I366" s="93"/>
    </row>
    <row r="367" ht="12.75">
      <c r="I367" s="93"/>
    </row>
    <row r="368" ht="12.75">
      <c r="I368" s="93"/>
    </row>
    <row r="369" ht="12.75">
      <c r="I369" s="93"/>
    </row>
    <row r="370" ht="12.75">
      <c r="I370" s="93"/>
    </row>
    <row r="371" ht="12.75">
      <c r="I371" s="93"/>
    </row>
    <row r="372" ht="12.75">
      <c r="I372" s="93"/>
    </row>
    <row r="373" ht="12.75">
      <c r="I373" s="93"/>
    </row>
    <row r="374" ht="12.75">
      <c r="I374" s="93"/>
    </row>
    <row r="375" ht="12.75">
      <c r="I375" s="93"/>
    </row>
    <row r="376" ht="12.75">
      <c r="I376" s="93"/>
    </row>
    <row r="377" ht="12.75">
      <c r="I377" s="93"/>
    </row>
    <row r="378" ht="12.75">
      <c r="I378" s="93"/>
    </row>
    <row r="379" ht="12.75">
      <c r="I379" s="93"/>
    </row>
    <row r="380" ht="12.75">
      <c r="I380" s="93"/>
    </row>
    <row r="381" ht="12.75">
      <c r="I381" s="93"/>
    </row>
    <row r="382" ht="12.75">
      <c r="I382" s="93"/>
    </row>
    <row r="383" ht="12.75">
      <c r="I383" s="93"/>
    </row>
    <row r="384" ht="12.75">
      <c r="I384" s="93"/>
    </row>
    <row r="385" ht="12.75">
      <c r="I385" s="93"/>
    </row>
    <row r="386" ht="12.75">
      <c r="I386" s="93"/>
    </row>
    <row r="387" ht="12.75">
      <c r="I387" s="93"/>
    </row>
    <row r="388" ht="12.75">
      <c r="I388" s="93"/>
    </row>
    <row r="389" ht="12.75">
      <c r="I389" s="93"/>
    </row>
    <row r="390" ht="12.75">
      <c r="I390" s="93"/>
    </row>
    <row r="391" ht="12.75">
      <c r="I391" s="93"/>
    </row>
    <row r="392" ht="12.75">
      <c r="I392" s="93"/>
    </row>
    <row r="393" ht="12.75">
      <c r="I393" s="93"/>
    </row>
    <row r="394" ht="12.75">
      <c r="I394" s="93"/>
    </row>
    <row r="395" ht="12.75">
      <c r="I395" s="93"/>
    </row>
    <row r="396" ht="12.75">
      <c r="I396" s="93"/>
    </row>
    <row r="397" ht="12.75">
      <c r="I397" s="93"/>
    </row>
    <row r="398" ht="12.75">
      <c r="I398" s="93"/>
    </row>
    <row r="399" ht="12.75">
      <c r="I399" s="93"/>
    </row>
    <row r="400" ht="12.75">
      <c r="I400" s="93"/>
    </row>
    <row r="401" ht="12.75">
      <c r="I401" s="93"/>
    </row>
    <row r="402" ht="12.75">
      <c r="I402" s="93"/>
    </row>
    <row r="403" ht="12.75">
      <c r="I403" s="93"/>
    </row>
    <row r="404" ht="12.75">
      <c r="I404" s="93"/>
    </row>
    <row r="405" ht="12.75">
      <c r="I405" s="93"/>
    </row>
    <row r="406" ht="12.75">
      <c r="I406" s="93"/>
    </row>
    <row r="407" ht="12.75">
      <c r="I407" s="93"/>
    </row>
    <row r="408" ht="12.75">
      <c r="I408" s="93"/>
    </row>
    <row r="409" ht="12.75">
      <c r="I409" s="93"/>
    </row>
    <row r="410" ht="12.75">
      <c r="I410" s="93"/>
    </row>
    <row r="411" ht="12.75">
      <c r="I411" s="93"/>
    </row>
    <row r="412" ht="12.75">
      <c r="I412" s="93"/>
    </row>
    <row r="413" ht="12.75">
      <c r="I413" s="93"/>
    </row>
    <row r="414" ht="12.75">
      <c r="I414" s="93"/>
    </row>
    <row r="415" ht="12.75">
      <c r="I415" s="93"/>
    </row>
    <row r="416" ht="12.75">
      <c r="I416" s="93"/>
    </row>
    <row r="417" ht="12.75">
      <c r="I417" s="93"/>
    </row>
    <row r="418" ht="12.75">
      <c r="I418" s="93"/>
    </row>
    <row r="419" ht="12.75">
      <c r="I419" s="93"/>
    </row>
    <row r="420" ht="12.75">
      <c r="I420" s="93"/>
    </row>
    <row r="421" ht="12.75">
      <c r="I421" s="93"/>
    </row>
    <row r="422" ht="12.75">
      <c r="I422" s="93"/>
    </row>
    <row r="423" ht="12.75">
      <c r="I423" s="93"/>
    </row>
    <row r="424" ht="12.75">
      <c r="I424" s="93"/>
    </row>
    <row r="425" ht="12.75">
      <c r="I425" s="93"/>
    </row>
    <row r="426" ht="12.75">
      <c r="I426" s="93"/>
    </row>
    <row r="427" ht="12.75">
      <c r="I427" s="93"/>
    </row>
    <row r="428" ht="12.75">
      <c r="I428" s="93"/>
    </row>
    <row r="429" ht="12.75">
      <c r="I429" s="93"/>
    </row>
    <row r="430" ht="12.75">
      <c r="I430" s="93"/>
    </row>
    <row r="431" ht="12.75">
      <c r="I431" s="93"/>
    </row>
    <row r="432" ht="12.75">
      <c r="I432" s="93"/>
    </row>
    <row r="433" ht="12.75">
      <c r="I433" s="93"/>
    </row>
    <row r="434" ht="12.75">
      <c r="I434" s="93"/>
    </row>
    <row r="435" ht="12.75">
      <c r="I435" s="93"/>
    </row>
    <row r="436" ht="12.75">
      <c r="I436" s="93"/>
    </row>
    <row r="437" ht="12.75">
      <c r="I437" s="93"/>
    </row>
    <row r="438" ht="12.75">
      <c r="I438" s="93"/>
    </row>
    <row r="439" ht="12.75">
      <c r="I439" s="93"/>
    </row>
    <row r="440" ht="12.75">
      <c r="I440" s="93"/>
    </row>
    <row r="441" ht="12.75">
      <c r="I441" s="93"/>
    </row>
    <row r="442" ht="12.75">
      <c r="I442" s="93"/>
    </row>
    <row r="443" ht="12.75">
      <c r="I443" s="93"/>
    </row>
    <row r="444" ht="12.75">
      <c r="I444" s="93"/>
    </row>
    <row r="445" ht="12.75">
      <c r="I445" s="93"/>
    </row>
    <row r="446" ht="12.75">
      <c r="I446" s="93"/>
    </row>
    <row r="447" ht="12.75">
      <c r="I447" s="93"/>
    </row>
    <row r="448" ht="12.75">
      <c r="I448" s="93"/>
    </row>
    <row r="449" ht="12.75">
      <c r="I449" s="93"/>
    </row>
    <row r="450" ht="12.75">
      <c r="I450" s="93"/>
    </row>
    <row r="451" ht="12.75">
      <c r="I451" s="93"/>
    </row>
    <row r="452" ht="12.75">
      <c r="I452" s="93"/>
    </row>
    <row r="453" ht="12.75">
      <c r="I453" s="93"/>
    </row>
    <row r="454" ht="12.75">
      <c r="I454" s="93"/>
    </row>
    <row r="455" ht="12.75">
      <c r="I455" s="93"/>
    </row>
    <row r="456" ht="12.75">
      <c r="I456" s="93"/>
    </row>
    <row r="457" ht="12.75">
      <c r="I457" s="93"/>
    </row>
    <row r="458" ht="12.75">
      <c r="I458" s="93"/>
    </row>
    <row r="459" ht="12.75">
      <c r="I459" s="93"/>
    </row>
    <row r="460" ht="12.75">
      <c r="I460" s="93"/>
    </row>
    <row r="461" ht="12.75">
      <c r="I461" s="93"/>
    </row>
    <row r="462" ht="12.75">
      <c r="I462" s="93"/>
    </row>
    <row r="463" ht="12.75">
      <c r="I463" s="93"/>
    </row>
    <row r="464" ht="12.75">
      <c r="I464" s="93"/>
    </row>
    <row r="465" ht="12.75">
      <c r="I465" s="93"/>
    </row>
    <row r="466" ht="12.75">
      <c r="I466" s="93"/>
    </row>
    <row r="467" ht="12.75">
      <c r="I467" s="93"/>
    </row>
    <row r="468" ht="12.75">
      <c r="I468" s="93"/>
    </row>
    <row r="469" ht="12.75">
      <c r="I469" s="93"/>
    </row>
    <row r="470" ht="12.75">
      <c r="I470" s="93"/>
    </row>
    <row r="471" ht="12.75">
      <c r="I471" s="93"/>
    </row>
    <row r="472" ht="12.75">
      <c r="I472" s="93"/>
    </row>
    <row r="473" ht="12.75">
      <c r="I473" s="93"/>
    </row>
    <row r="474" ht="12.75">
      <c r="I474" s="93"/>
    </row>
    <row r="475" ht="12.75">
      <c r="I475" s="93"/>
    </row>
    <row r="476" ht="12.75">
      <c r="I476" s="93"/>
    </row>
    <row r="477" ht="12.75">
      <c r="I477" s="93"/>
    </row>
    <row r="478" ht="12.75">
      <c r="I478" s="93"/>
    </row>
    <row r="479" ht="12.75">
      <c r="I479" s="93"/>
    </row>
    <row r="480" ht="12.75">
      <c r="I480" s="93"/>
    </row>
    <row r="481" ht="12.75">
      <c r="I481" s="93"/>
    </row>
    <row r="482" ht="12.75">
      <c r="I482" s="93"/>
    </row>
    <row r="483" ht="12.75">
      <c r="I483" s="93"/>
    </row>
    <row r="484" ht="12.75">
      <c r="I484" s="93"/>
    </row>
    <row r="485" ht="12.75">
      <c r="I485" s="93"/>
    </row>
    <row r="486" ht="12.75">
      <c r="I486" s="93"/>
    </row>
    <row r="487" ht="12.75">
      <c r="I487" s="93"/>
    </row>
    <row r="488" ht="12.75">
      <c r="I488" s="93"/>
    </row>
    <row r="489" ht="12.75">
      <c r="I489" s="93"/>
    </row>
    <row r="490" ht="12.75">
      <c r="I490" s="93"/>
    </row>
    <row r="491" ht="12.75">
      <c r="I491" s="93"/>
    </row>
    <row r="492" ht="12.75">
      <c r="I492" s="93"/>
    </row>
    <row r="493" ht="12.75">
      <c r="I493" s="93"/>
    </row>
    <row r="494" ht="12.75">
      <c r="I494" s="93"/>
    </row>
    <row r="495" ht="12.75">
      <c r="I495" s="93"/>
    </row>
    <row r="496" ht="12.75">
      <c r="I496" s="93"/>
    </row>
    <row r="497" ht="12.75">
      <c r="I497" s="93"/>
    </row>
    <row r="498" ht="12.75">
      <c r="I498" s="93"/>
    </row>
    <row r="499" ht="12.75">
      <c r="I499" s="93"/>
    </row>
    <row r="500" ht="12.75">
      <c r="I500" s="93"/>
    </row>
    <row r="501" ht="12.75">
      <c r="I501" s="93"/>
    </row>
    <row r="502" ht="12.75">
      <c r="I502" s="93"/>
    </row>
    <row r="503" ht="12.75">
      <c r="I503" s="93"/>
    </row>
    <row r="504" ht="12.75">
      <c r="I504" s="93"/>
    </row>
    <row r="505" ht="12.75">
      <c r="I505" s="93"/>
    </row>
    <row r="506" ht="12.75">
      <c r="I506" s="93"/>
    </row>
    <row r="507" ht="12.75">
      <c r="I507" s="93"/>
    </row>
    <row r="508" ht="12.75">
      <c r="I508" s="93"/>
    </row>
    <row r="509" ht="12.75">
      <c r="I509" s="93"/>
    </row>
    <row r="510" ht="12.75">
      <c r="I510" s="93"/>
    </row>
    <row r="511" ht="12.75">
      <c r="I511" s="93"/>
    </row>
    <row r="512" ht="12.75">
      <c r="I512" s="93"/>
    </row>
    <row r="513" ht="12.75">
      <c r="I513" s="93"/>
    </row>
    <row r="514" ht="12.75">
      <c r="I514" s="93"/>
    </row>
    <row r="515" ht="12.75">
      <c r="I515" s="93"/>
    </row>
    <row r="516" ht="12.75">
      <c r="I516" s="93"/>
    </row>
    <row r="517" ht="12.75">
      <c r="I517" s="93"/>
    </row>
    <row r="518" ht="12.75">
      <c r="I518" s="93"/>
    </row>
    <row r="519" ht="12.75">
      <c r="I519" s="93"/>
    </row>
    <row r="520" ht="12.75">
      <c r="I520" s="93"/>
    </row>
    <row r="521" ht="12.75">
      <c r="I521" s="93"/>
    </row>
    <row r="522" ht="12.75">
      <c r="I522" s="93"/>
    </row>
    <row r="523" ht="12.75">
      <c r="I523" s="93"/>
    </row>
    <row r="524" ht="12.75">
      <c r="I524" s="93"/>
    </row>
    <row r="525" ht="12.75">
      <c r="I525" s="93"/>
    </row>
    <row r="526" ht="12.75">
      <c r="I526" s="93"/>
    </row>
    <row r="527" ht="12.75">
      <c r="I527" s="93"/>
    </row>
    <row r="528" ht="12.75">
      <c r="I528" s="93"/>
    </row>
    <row r="529" ht="12.75">
      <c r="I529" s="93"/>
    </row>
    <row r="530" ht="12.75">
      <c r="I530" s="93"/>
    </row>
    <row r="531" ht="12.75">
      <c r="I531" s="93"/>
    </row>
    <row r="532" ht="12.75">
      <c r="I532" s="93"/>
    </row>
    <row r="533" ht="12.75">
      <c r="I533" s="93"/>
    </row>
    <row r="534" ht="12.75">
      <c r="I534" s="93"/>
    </row>
    <row r="535" ht="12.75">
      <c r="I535" s="93"/>
    </row>
    <row r="536" ht="12.75">
      <c r="I536" s="93"/>
    </row>
    <row r="537" ht="12.75">
      <c r="I537" s="93"/>
    </row>
    <row r="538" ht="12.75">
      <c r="I538" s="93"/>
    </row>
    <row r="539" ht="12.75">
      <c r="I539" s="93"/>
    </row>
    <row r="540" ht="12.75">
      <c r="I540" s="93"/>
    </row>
    <row r="541" ht="12.75">
      <c r="I541" s="93"/>
    </row>
    <row r="542" ht="12.75">
      <c r="I542" s="93"/>
    </row>
    <row r="543" ht="12.75">
      <c r="I543" s="93"/>
    </row>
    <row r="544" ht="12.75">
      <c r="I544" s="93"/>
    </row>
    <row r="545" ht="12.75">
      <c r="I545" s="93"/>
    </row>
    <row r="546" ht="12.75">
      <c r="I546" s="93"/>
    </row>
    <row r="547" ht="12.75">
      <c r="I547" s="93"/>
    </row>
    <row r="548" ht="12.75">
      <c r="I548" s="93"/>
    </row>
    <row r="549" ht="12.75">
      <c r="I549" s="93"/>
    </row>
    <row r="550" ht="12.75">
      <c r="I550" s="93"/>
    </row>
    <row r="551" ht="12.75">
      <c r="I551" s="93"/>
    </row>
    <row r="552" ht="12.75">
      <c r="I552" s="93"/>
    </row>
    <row r="553" ht="12.75">
      <c r="I553" s="93"/>
    </row>
    <row r="554" ht="12.75">
      <c r="I554" s="93"/>
    </row>
    <row r="555" ht="12.75">
      <c r="I555" s="93"/>
    </row>
    <row r="556" ht="12.75">
      <c r="I556" s="93"/>
    </row>
    <row r="557" ht="12.75">
      <c r="I557" s="93"/>
    </row>
    <row r="558" ht="12.75">
      <c r="I558" s="93"/>
    </row>
    <row r="559" ht="12.75">
      <c r="I559" s="93"/>
    </row>
    <row r="560" ht="12.75">
      <c r="I560" s="93"/>
    </row>
    <row r="561" ht="12.75">
      <c r="I561" s="93"/>
    </row>
    <row r="562" ht="12.75">
      <c r="I562" s="93"/>
    </row>
    <row r="563" ht="12.75">
      <c r="I563" s="93"/>
    </row>
    <row r="564" ht="12.75">
      <c r="I564" s="93"/>
    </row>
    <row r="565" ht="12.75">
      <c r="I565" s="93"/>
    </row>
    <row r="566" ht="12.75">
      <c r="I566" s="93"/>
    </row>
    <row r="567" ht="12.75">
      <c r="I567" s="93"/>
    </row>
    <row r="568" ht="12.75">
      <c r="I568" s="93"/>
    </row>
    <row r="569" ht="12.75">
      <c r="I569" s="93"/>
    </row>
    <row r="570" ht="12.75">
      <c r="I570" s="93"/>
    </row>
    <row r="571" ht="12.75">
      <c r="I571" s="93"/>
    </row>
    <row r="572" ht="12.75">
      <c r="I572" s="93"/>
    </row>
    <row r="573" ht="12.75">
      <c r="I573" s="93"/>
    </row>
    <row r="574" ht="12.75">
      <c r="I574" s="93"/>
    </row>
    <row r="575" ht="12.75">
      <c r="I575" s="93"/>
    </row>
    <row r="576" ht="12.75">
      <c r="I576" s="93"/>
    </row>
    <row r="577" ht="12.75">
      <c r="I577" s="93"/>
    </row>
    <row r="578" ht="12.75">
      <c r="I578" s="93"/>
    </row>
    <row r="579" ht="12.75">
      <c r="I579" s="93"/>
    </row>
    <row r="580" ht="12.75">
      <c r="I580" s="93"/>
    </row>
    <row r="581" ht="12.75">
      <c r="I581" s="93"/>
    </row>
    <row r="582" ht="12.75">
      <c r="I582" s="93"/>
    </row>
    <row r="583" ht="12.75">
      <c r="I583" s="93"/>
    </row>
    <row r="584" ht="12.75">
      <c r="I584" s="93"/>
    </row>
    <row r="585" ht="12.75">
      <c r="I585" s="93"/>
    </row>
    <row r="586" ht="12.75">
      <c r="I586" s="93"/>
    </row>
    <row r="587" ht="12.75">
      <c r="I587" s="93"/>
    </row>
    <row r="588" ht="12.75">
      <c r="I588" s="93"/>
    </row>
    <row r="589" ht="12.75">
      <c r="I589" s="93"/>
    </row>
    <row r="590" ht="12.75">
      <c r="I590" s="93"/>
    </row>
    <row r="591" ht="12.75">
      <c r="I591" s="93"/>
    </row>
    <row r="592" ht="12.75">
      <c r="I592" s="93"/>
    </row>
    <row r="593" ht="12.75">
      <c r="I593" s="93"/>
    </row>
    <row r="594" ht="12.75">
      <c r="I594" s="93"/>
    </row>
    <row r="595" ht="12.75">
      <c r="I595" s="93"/>
    </row>
    <row r="596" ht="12.75">
      <c r="I596" s="93"/>
    </row>
    <row r="597" ht="12.75">
      <c r="I597" s="93"/>
    </row>
    <row r="598" ht="12.75">
      <c r="I598" s="93"/>
    </row>
    <row r="599" ht="12.75">
      <c r="I599" s="93"/>
    </row>
    <row r="600" ht="12.75">
      <c r="I600" s="93"/>
    </row>
    <row r="601" ht="12.75">
      <c r="I601" s="93"/>
    </row>
    <row r="602" ht="12.75">
      <c r="I602" s="93"/>
    </row>
    <row r="603" ht="12.75">
      <c r="I603" s="93"/>
    </row>
    <row r="604" ht="12.75">
      <c r="I604" s="93"/>
    </row>
    <row r="605" ht="12.75">
      <c r="I605" s="93"/>
    </row>
    <row r="606" ht="12.75">
      <c r="I606" s="93"/>
    </row>
    <row r="607" ht="12.75">
      <c r="I607" s="93"/>
    </row>
    <row r="608" ht="12.75">
      <c r="I608" s="93"/>
    </row>
    <row r="609" ht="12.75">
      <c r="I609" s="93"/>
    </row>
    <row r="610" ht="12.75">
      <c r="I610" s="93"/>
    </row>
    <row r="611" ht="12.75">
      <c r="I611" s="93"/>
    </row>
    <row r="612" ht="12.75">
      <c r="I612" s="93"/>
    </row>
    <row r="613" ht="12.75">
      <c r="I613" s="93"/>
    </row>
    <row r="614" ht="12.75">
      <c r="I614" s="93"/>
    </row>
    <row r="615" ht="12.75">
      <c r="I615" s="93"/>
    </row>
    <row r="616" ht="12.75">
      <c r="I616" s="93"/>
    </row>
    <row r="617" ht="12.75">
      <c r="I617" s="93"/>
    </row>
    <row r="618" ht="12.75">
      <c r="I618" s="93"/>
    </row>
    <row r="619" ht="12.75">
      <c r="I619" s="93"/>
    </row>
    <row r="620" ht="12.75">
      <c r="I620" s="93"/>
    </row>
    <row r="621" ht="12.75">
      <c r="I621" s="93"/>
    </row>
    <row r="622" ht="12.75">
      <c r="I622" s="93"/>
    </row>
    <row r="623" ht="12.75">
      <c r="I623" s="93"/>
    </row>
    <row r="624" ht="12.75">
      <c r="I624" s="93"/>
    </row>
    <row r="625" ht="12.75">
      <c r="I625" s="93"/>
    </row>
    <row r="626" ht="12.75">
      <c r="I626" s="93"/>
    </row>
    <row r="627" ht="12.75">
      <c r="I627" s="93"/>
    </row>
    <row r="628" ht="12.75">
      <c r="I628" s="93"/>
    </row>
    <row r="629" ht="12.75">
      <c r="I629" s="93"/>
    </row>
    <row r="630" ht="12.75">
      <c r="I630" s="93"/>
    </row>
    <row r="631" ht="12.75">
      <c r="I631" s="93"/>
    </row>
    <row r="632" ht="12.75">
      <c r="I632" s="93"/>
    </row>
    <row r="633" ht="12.75">
      <c r="I633" s="93"/>
    </row>
    <row r="634" ht="12.75">
      <c r="I634" s="93"/>
    </row>
    <row r="635" ht="12.75">
      <c r="I635" s="93"/>
    </row>
    <row r="636" ht="12.75">
      <c r="I636" s="93"/>
    </row>
    <row r="637" ht="12.75">
      <c r="I637" s="93"/>
    </row>
    <row r="638" ht="12.75">
      <c r="I638" s="93"/>
    </row>
    <row r="639" ht="12.75">
      <c r="I639" s="93"/>
    </row>
    <row r="640" ht="12.75">
      <c r="I640" s="93"/>
    </row>
    <row r="641" ht="12.75">
      <c r="I641" s="93"/>
    </row>
    <row r="642" ht="12.75">
      <c r="I642" s="93"/>
    </row>
    <row r="643" ht="12.75">
      <c r="I643" s="93"/>
    </row>
    <row r="644" ht="12.75">
      <c r="I644" s="93"/>
    </row>
    <row r="645" ht="12.75">
      <c r="I645" s="93"/>
    </row>
    <row r="646" ht="12.75">
      <c r="I646" s="93"/>
    </row>
    <row r="647" ht="12.75">
      <c r="I647" s="93"/>
    </row>
    <row r="648" ht="12.75">
      <c r="I648" s="93"/>
    </row>
    <row r="649" ht="12.75">
      <c r="I649" s="93"/>
    </row>
    <row r="650" ht="12.75">
      <c r="I650" s="93"/>
    </row>
    <row r="651" ht="12.75">
      <c r="I651" s="93"/>
    </row>
    <row r="652" ht="12.75">
      <c r="I652" s="93"/>
    </row>
    <row r="653" ht="12.75">
      <c r="I653" s="93"/>
    </row>
    <row r="654" ht="12.75">
      <c r="I654" s="93"/>
    </row>
    <row r="655" ht="12.75">
      <c r="I655" s="93"/>
    </row>
    <row r="656" ht="12.75">
      <c r="I656" s="93"/>
    </row>
    <row r="657" ht="12.75">
      <c r="I657" s="93"/>
    </row>
    <row r="658" ht="12.75">
      <c r="I658" s="93"/>
    </row>
    <row r="659" ht="12.75">
      <c r="I659" s="93"/>
    </row>
    <row r="660" ht="12.75">
      <c r="I660" s="93"/>
    </row>
    <row r="661" ht="12.75">
      <c r="I661" s="93"/>
    </row>
    <row r="662" ht="12.75">
      <c r="I662" s="93"/>
    </row>
    <row r="663" ht="12.75">
      <c r="I663" s="93"/>
    </row>
    <row r="664" ht="12.75">
      <c r="I664" s="93"/>
    </row>
    <row r="665" ht="12.75">
      <c r="I665" s="93"/>
    </row>
    <row r="666" ht="12.75">
      <c r="I666" s="93"/>
    </row>
    <row r="667" ht="12.75">
      <c r="I667" s="93"/>
    </row>
    <row r="668" ht="12.75">
      <c r="I668" s="93"/>
    </row>
    <row r="669" ht="12.75">
      <c r="I669" s="93"/>
    </row>
    <row r="670" ht="12.75">
      <c r="I670" s="93"/>
    </row>
    <row r="671" ht="12.75">
      <c r="I671" s="93"/>
    </row>
    <row r="672" ht="12.75">
      <c r="I672" s="93"/>
    </row>
    <row r="673" ht="12.75">
      <c r="I673" s="93"/>
    </row>
    <row r="674" ht="12.75">
      <c r="I674" s="93"/>
    </row>
    <row r="675" ht="12.75">
      <c r="I675" s="93"/>
    </row>
    <row r="676" ht="12.75">
      <c r="I676" s="93"/>
    </row>
    <row r="677" ht="12.75">
      <c r="I677" s="93"/>
    </row>
    <row r="678" ht="12.75">
      <c r="I678" s="93"/>
    </row>
    <row r="679" ht="12.75">
      <c r="I679" s="93"/>
    </row>
    <row r="680" ht="12.75">
      <c r="I680" s="93"/>
    </row>
    <row r="681" ht="12.75">
      <c r="I681" s="93"/>
    </row>
    <row r="682" ht="12.75">
      <c r="I682" s="93"/>
    </row>
    <row r="683" ht="12.75">
      <c r="I683" s="93"/>
    </row>
    <row r="684" ht="12.75">
      <c r="I684" s="93"/>
    </row>
    <row r="685" ht="12.75">
      <c r="I685" s="93"/>
    </row>
    <row r="686" ht="12.75">
      <c r="I686" s="93"/>
    </row>
    <row r="687" ht="12.75">
      <c r="I687" s="93"/>
    </row>
    <row r="688" ht="12.75">
      <c r="I688" s="93"/>
    </row>
    <row r="689" ht="12.75">
      <c r="I689" s="93"/>
    </row>
    <row r="690" ht="12.75">
      <c r="I690" s="93"/>
    </row>
    <row r="691" ht="12.75">
      <c r="I691" s="93"/>
    </row>
    <row r="692" ht="12.75">
      <c r="I692" s="93"/>
    </row>
    <row r="693" ht="12.75">
      <c r="I693" s="93"/>
    </row>
    <row r="694" ht="12.75">
      <c r="I694" s="93"/>
    </row>
    <row r="695" ht="12.75">
      <c r="I695" s="93"/>
    </row>
    <row r="696" ht="12.75">
      <c r="I696" s="93"/>
    </row>
    <row r="697" ht="12.75">
      <c r="I697" s="93"/>
    </row>
    <row r="698" ht="12.75">
      <c r="I698" s="93"/>
    </row>
    <row r="699" ht="12.75">
      <c r="I699" s="93"/>
    </row>
    <row r="700" ht="12.75">
      <c r="I700" s="93"/>
    </row>
    <row r="701" ht="12.75">
      <c r="I701" s="93"/>
    </row>
    <row r="702" ht="12.75">
      <c r="I702" s="93"/>
    </row>
    <row r="703" ht="12.75">
      <c r="I703" s="93"/>
    </row>
    <row r="704" ht="12.75">
      <c r="I704" s="93"/>
    </row>
    <row r="705" ht="12.75">
      <c r="I705" s="93"/>
    </row>
    <row r="706" ht="12.75">
      <c r="I706" s="93"/>
    </row>
    <row r="707" ht="12.75">
      <c r="I707" s="93"/>
    </row>
    <row r="708" ht="12.75">
      <c r="I708" s="93"/>
    </row>
    <row r="709" ht="12.75">
      <c r="I709" s="93"/>
    </row>
    <row r="710" ht="12.75">
      <c r="I710" s="93"/>
    </row>
    <row r="711" ht="12.75">
      <c r="I711" s="93"/>
    </row>
    <row r="712" ht="12.75">
      <c r="I712" s="93"/>
    </row>
    <row r="713" ht="12.75">
      <c r="I713" s="93"/>
    </row>
    <row r="714" ht="12.75">
      <c r="I714" s="93"/>
    </row>
    <row r="715" ht="12.75">
      <c r="I715" s="93"/>
    </row>
    <row r="716" ht="12.75">
      <c r="I716" s="93"/>
    </row>
    <row r="717" ht="12.75">
      <c r="I717" s="93"/>
    </row>
    <row r="718" ht="12.75">
      <c r="I718" s="93"/>
    </row>
    <row r="719" ht="12.75">
      <c r="I719" s="93"/>
    </row>
    <row r="720" ht="12.75">
      <c r="I720" s="93"/>
    </row>
    <row r="721" ht="12.75">
      <c r="I721" s="93"/>
    </row>
    <row r="722" ht="12.75">
      <c r="I722" s="93"/>
    </row>
    <row r="723" ht="12.75">
      <c r="I723" s="93"/>
    </row>
    <row r="724" ht="12.75">
      <c r="I724" s="93"/>
    </row>
    <row r="725" ht="12.75">
      <c r="I725" s="93"/>
    </row>
    <row r="726" ht="12.75">
      <c r="I726" s="93"/>
    </row>
    <row r="727" ht="12.75">
      <c r="I727" s="93"/>
    </row>
    <row r="728" ht="12.75">
      <c r="I728" s="93"/>
    </row>
    <row r="729" ht="12.75">
      <c r="I729" s="93"/>
    </row>
    <row r="730" ht="12.75">
      <c r="I730" s="93"/>
    </row>
    <row r="731" ht="12.75">
      <c r="I731" s="93"/>
    </row>
    <row r="732" ht="12.75">
      <c r="I732" s="93"/>
    </row>
    <row r="733" ht="12.75">
      <c r="I733" s="93"/>
    </row>
    <row r="734" ht="12.75">
      <c r="I734" s="93"/>
    </row>
    <row r="735" ht="12.75">
      <c r="I735" s="93"/>
    </row>
    <row r="736" ht="12.75">
      <c r="I736" s="93"/>
    </row>
    <row r="737" ht="12.75">
      <c r="I737" s="93"/>
    </row>
    <row r="738" ht="12.75">
      <c r="I738" s="93"/>
    </row>
    <row r="739" ht="12.75">
      <c r="I739" s="93"/>
    </row>
    <row r="740" ht="12.75">
      <c r="I740" s="93"/>
    </row>
    <row r="741" ht="12.75">
      <c r="I741" s="93"/>
    </row>
    <row r="742" ht="12.75">
      <c r="I742" s="93"/>
    </row>
    <row r="743" ht="12.75">
      <c r="I743" s="93"/>
    </row>
    <row r="744" ht="12.75">
      <c r="I744" s="93"/>
    </row>
    <row r="745" ht="12.75">
      <c r="I745" s="93"/>
    </row>
    <row r="746" ht="12.75">
      <c r="I746" s="93"/>
    </row>
    <row r="747" ht="12.75">
      <c r="I747" s="93"/>
    </row>
    <row r="748" ht="12.75">
      <c r="I748" s="93"/>
    </row>
    <row r="749" ht="12.75">
      <c r="I749" s="93"/>
    </row>
    <row r="750" ht="12.75">
      <c r="I750" s="93"/>
    </row>
    <row r="751" ht="12.75">
      <c r="I751" s="93"/>
    </row>
    <row r="752" ht="12.75">
      <c r="I752" s="93"/>
    </row>
    <row r="753" ht="12.75">
      <c r="I753" s="93"/>
    </row>
    <row r="754" ht="12.75">
      <c r="I754" s="93"/>
    </row>
    <row r="755" ht="12.75">
      <c r="I755" s="93"/>
    </row>
    <row r="756" ht="12.75">
      <c r="I756" s="93"/>
    </row>
    <row r="757" ht="12.75">
      <c r="I757" s="93"/>
    </row>
    <row r="758" ht="12.75">
      <c r="I758" s="93"/>
    </row>
    <row r="759" ht="12.75">
      <c r="I759" s="93"/>
    </row>
    <row r="760" ht="12.75">
      <c r="I760" s="93"/>
    </row>
    <row r="761" ht="12.75">
      <c r="I761" s="93"/>
    </row>
    <row r="762" ht="12.75">
      <c r="I762" s="93"/>
    </row>
    <row r="763" ht="12.75">
      <c r="I763" s="93"/>
    </row>
    <row r="764" ht="12.75">
      <c r="I764" s="93"/>
    </row>
    <row r="765" ht="12.75">
      <c r="I765" s="93"/>
    </row>
    <row r="766" ht="12.75">
      <c r="I766" s="93"/>
    </row>
    <row r="767" ht="12.75">
      <c r="I767" s="93"/>
    </row>
    <row r="768" ht="12.75">
      <c r="I768" s="93"/>
    </row>
    <row r="769" ht="12.75">
      <c r="I769" s="93"/>
    </row>
    <row r="770" ht="12.75">
      <c r="I770" s="93"/>
    </row>
    <row r="771" ht="12.75">
      <c r="I771" s="93"/>
    </row>
    <row r="772" ht="12.75">
      <c r="I772" s="93"/>
    </row>
    <row r="773" ht="12.75">
      <c r="I773" s="93"/>
    </row>
    <row r="774" ht="12.75">
      <c r="I774" s="93"/>
    </row>
    <row r="775" ht="12.75">
      <c r="I775" s="93"/>
    </row>
    <row r="776" ht="12.75">
      <c r="I776" s="93"/>
    </row>
    <row r="777" ht="12.75">
      <c r="I777" s="93"/>
    </row>
    <row r="778" ht="12.75">
      <c r="I778" s="93"/>
    </row>
    <row r="779" ht="12.75">
      <c r="I779" s="93"/>
    </row>
    <row r="780" ht="12.75">
      <c r="I780" s="93"/>
    </row>
    <row r="781" ht="12.75">
      <c r="I781" s="93"/>
    </row>
    <row r="782" ht="12.75">
      <c r="I782" s="93"/>
    </row>
    <row r="783" ht="12.75">
      <c r="I783" s="93"/>
    </row>
    <row r="784" ht="12.75">
      <c r="I784" s="93"/>
    </row>
    <row r="785" ht="12.75">
      <c r="I785" s="93"/>
    </row>
    <row r="786" ht="12.75">
      <c r="I786" s="93"/>
    </row>
    <row r="787" ht="12.75">
      <c r="I787" s="93"/>
    </row>
    <row r="788" ht="12.75">
      <c r="I788" s="93"/>
    </row>
    <row r="789" ht="12.75">
      <c r="I789" s="93"/>
    </row>
    <row r="790" ht="12.75">
      <c r="I790" s="93"/>
    </row>
    <row r="791" ht="12.75">
      <c r="I791" s="93"/>
    </row>
    <row r="792" ht="12.75">
      <c r="I792" s="93"/>
    </row>
    <row r="793" ht="12.75">
      <c r="I793" s="93"/>
    </row>
    <row r="794" ht="12.75">
      <c r="I794" s="93"/>
    </row>
    <row r="795" ht="12.75">
      <c r="I795" s="93"/>
    </row>
    <row r="796" ht="12.75">
      <c r="I796" s="93"/>
    </row>
    <row r="797" ht="12.75">
      <c r="I797" s="93"/>
    </row>
    <row r="798" ht="12.75">
      <c r="I798" s="93"/>
    </row>
    <row r="799" ht="12.75">
      <c r="I799" s="93"/>
    </row>
    <row r="800" ht="12.75">
      <c r="I800" s="93"/>
    </row>
    <row r="801" ht="12.75">
      <c r="I801" s="93"/>
    </row>
    <row r="802" ht="12.75">
      <c r="I802" s="93"/>
    </row>
    <row r="803" ht="12.75">
      <c r="I803" s="93"/>
    </row>
    <row r="804" ht="12.75">
      <c r="I804" s="93"/>
    </row>
    <row r="805" ht="12.75">
      <c r="I805" s="93"/>
    </row>
    <row r="806" ht="12.75">
      <c r="I806" s="93"/>
    </row>
    <row r="807" ht="12.75">
      <c r="I807" s="93"/>
    </row>
    <row r="808" ht="12.75">
      <c r="I808" s="93"/>
    </row>
    <row r="809" ht="12.75">
      <c r="I809" s="93"/>
    </row>
    <row r="810" ht="12.75">
      <c r="I810" s="93"/>
    </row>
    <row r="811" ht="12.75">
      <c r="I811" s="93"/>
    </row>
    <row r="812" ht="12.75">
      <c r="I812" s="93"/>
    </row>
    <row r="813" ht="12.75">
      <c r="I813" s="93"/>
    </row>
    <row r="814" ht="12.75">
      <c r="I814" s="93"/>
    </row>
    <row r="815" ht="12.75">
      <c r="I815" s="93"/>
    </row>
    <row r="816" ht="12.75">
      <c r="I816" s="93"/>
    </row>
    <row r="817" ht="12.75">
      <c r="I817" s="93"/>
    </row>
    <row r="818" ht="12.75">
      <c r="I818" s="93"/>
    </row>
    <row r="819" ht="12.75">
      <c r="I819" s="93"/>
    </row>
    <row r="820" ht="12.75">
      <c r="I820" s="93"/>
    </row>
    <row r="821" ht="12.75">
      <c r="I821" s="93"/>
    </row>
    <row r="822" ht="12.75">
      <c r="I822" s="93"/>
    </row>
    <row r="823" ht="12.75">
      <c r="I823" s="93"/>
    </row>
    <row r="824" ht="12.75">
      <c r="I824" s="93"/>
    </row>
    <row r="825" ht="12.75">
      <c r="I825" s="93"/>
    </row>
    <row r="826" ht="12.75">
      <c r="I826" s="93"/>
    </row>
    <row r="827" ht="12.75">
      <c r="I827" s="93"/>
    </row>
    <row r="828" ht="12.75">
      <c r="I828" s="93"/>
    </row>
    <row r="829" ht="12.75">
      <c r="I829" s="93"/>
    </row>
    <row r="830" ht="12.75">
      <c r="I830" s="93"/>
    </row>
    <row r="831" ht="12.75">
      <c r="I831" s="93"/>
    </row>
    <row r="832" ht="12.75">
      <c r="I832" s="93"/>
    </row>
    <row r="833" ht="12.75">
      <c r="I833" s="93"/>
    </row>
    <row r="834" ht="12.75">
      <c r="I834" s="93"/>
    </row>
    <row r="835" ht="12.75">
      <c r="I835" s="93"/>
    </row>
    <row r="836" ht="12.75">
      <c r="I836" s="93"/>
    </row>
    <row r="837" ht="12.75">
      <c r="I837" s="93"/>
    </row>
    <row r="838" ht="12.75">
      <c r="I838" s="93"/>
    </row>
    <row r="839" ht="12.75">
      <c r="I839" s="93"/>
    </row>
    <row r="840" ht="12.75">
      <c r="I840" s="93"/>
    </row>
    <row r="841" ht="12.75">
      <c r="I841" s="93"/>
    </row>
    <row r="842" ht="12.75">
      <c r="I842" s="93"/>
    </row>
    <row r="843" ht="12.75">
      <c r="I843" s="93"/>
    </row>
    <row r="844" ht="12.75">
      <c r="I844" s="93"/>
    </row>
    <row r="845" ht="12.75">
      <c r="I845" s="93"/>
    </row>
    <row r="846" ht="12.75">
      <c r="I846" s="93"/>
    </row>
    <row r="847" ht="12.75">
      <c r="I847" s="93"/>
    </row>
    <row r="848" ht="12.75">
      <c r="I848" s="93"/>
    </row>
    <row r="849" ht="12.75">
      <c r="I849" s="93"/>
    </row>
    <row r="850" ht="12.75">
      <c r="I850" s="93"/>
    </row>
    <row r="851" ht="12.75">
      <c r="I851" s="93"/>
    </row>
    <row r="852" ht="12.75">
      <c r="I852" s="93"/>
    </row>
    <row r="853" ht="12.75">
      <c r="I853" s="93"/>
    </row>
    <row r="854" ht="12.75">
      <c r="I854" s="93"/>
    </row>
    <row r="855" ht="12.75">
      <c r="I855" s="93"/>
    </row>
    <row r="856" ht="12.75">
      <c r="I856" s="93"/>
    </row>
    <row r="857" ht="12.75">
      <c r="I857" s="93"/>
    </row>
    <row r="858" ht="12.75">
      <c r="I858" s="93"/>
    </row>
    <row r="859" ht="12.75">
      <c r="I859" s="93"/>
    </row>
    <row r="860" ht="12.75">
      <c r="I860" s="93"/>
    </row>
    <row r="861" ht="12.75">
      <c r="I861" s="93"/>
    </row>
    <row r="862" ht="12.75">
      <c r="I862" s="93"/>
    </row>
    <row r="863" ht="12.75">
      <c r="I863" s="93"/>
    </row>
    <row r="864" ht="12.75">
      <c r="I864" s="93"/>
    </row>
    <row r="865" ht="12.75">
      <c r="I865" s="93"/>
    </row>
    <row r="866" ht="12.75">
      <c r="I866" s="93"/>
    </row>
    <row r="867" ht="12.75">
      <c r="I867" s="93"/>
    </row>
    <row r="868" ht="12.75">
      <c r="I868" s="93"/>
    </row>
    <row r="869" ht="12.75">
      <c r="I869" s="93"/>
    </row>
    <row r="870" ht="12.75">
      <c r="I870" s="93"/>
    </row>
    <row r="871" ht="12.75">
      <c r="I871" s="93"/>
    </row>
    <row r="872" ht="12.75">
      <c r="I872" s="93"/>
    </row>
    <row r="873" ht="12.75">
      <c r="I873" s="93"/>
    </row>
    <row r="874" ht="12.75">
      <c r="I874" s="93"/>
    </row>
    <row r="875" ht="12.75">
      <c r="I875" s="93"/>
    </row>
    <row r="876" ht="12.75">
      <c r="I876" s="93"/>
    </row>
    <row r="877" ht="12.75">
      <c r="I877" s="93"/>
    </row>
    <row r="878" ht="12.75">
      <c r="I878" s="93"/>
    </row>
    <row r="879" ht="12.75">
      <c r="I879" s="93"/>
    </row>
    <row r="880" ht="12.75">
      <c r="I880" s="93"/>
    </row>
    <row r="881" ht="12.75">
      <c r="I881" s="93"/>
    </row>
    <row r="882" ht="12.75">
      <c r="I882" s="93"/>
    </row>
    <row r="883" ht="12.75">
      <c r="I883" s="93"/>
    </row>
    <row r="884" ht="12.75">
      <c r="I884" s="93"/>
    </row>
    <row r="885" ht="12.75">
      <c r="I885" s="93"/>
    </row>
    <row r="886" ht="12.75">
      <c r="I886" s="93"/>
    </row>
    <row r="887" ht="12.75">
      <c r="I887" s="93"/>
    </row>
    <row r="888" ht="12.75">
      <c r="I888" s="93"/>
    </row>
    <row r="889" ht="12.75">
      <c r="I889" s="93"/>
    </row>
    <row r="890" ht="12.75">
      <c r="I890" s="93"/>
    </row>
    <row r="891" ht="12.75">
      <c r="I891" s="93"/>
    </row>
    <row r="892" ht="12.75">
      <c r="I892" s="93"/>
    </row>
    <row r="893" ht="12.75">
      <c r="I893" s="93"/>
    </row>
    <row r="894" ht="12.75">
      <c r="I894" s="93"/>
    </row>
    <row r="895" ht="12.75">
      <c r="I895" s="93"/>
    </row>
    <row r="896" ht="12.75">
      <c r="I896" s="93"/>
    </row>
    <row r="897" ht="12.75">
      <c r="I897" s="93"/>
    </row>
    <row r="898" ht="12.75">
      <c r="I898" s="93"/>
    </row>
    <row r="899" ht="12.75">
      <c r="I899" s="93"/>
    </row>
    <row r="900" ht="12.75">
      <c r="I900" s="93"/>
    </row>
    <row r="901" ht="12.75">
      <c r="I901" s="93"/>
    </row>
    <row r="902" ht="12.75">
      <c r="I902" s="93"/>
    </row>
    <row r="903" ht="12.75">
      <c r="I903" s="93"/>
    </row>
    <row r="904" ht="12.75">
      <c r="I904" s="93"/>
    </row>
    <row r="905" ht="12.75">
      <c r="I905" s="93"/>
    </row>
    <row r="906" ht="12.75">
      <c r="I906" s="93"/>
    </row>
    <row r="907" ht="12.75">
      <c r="I907" s="93"/>
    </row>
    <row r="908" ht="12.75">
      <c r="I908" s="93"/>
    </row>
    <row r="909" ht="12.75">
      <c r="I909" s="93"/>
    </row>
    <row r="910" ht="12.75">
      <c r="I910" s="93"/>
    </row>
    <row r="911" ht="12.75">
      <c r="I911" s="93"/>
    </row>
    <row r="912" ht="12.75">
      <c r="I912" s="93"/>
    </row>
    <row r="913" ht="12.75">
      <c r="I913" s="93"/>
    </row>
    <row r="914" ht="12.75">
      <c r="I914" s="93"/>
    </row>
    <row r="915" ht="12.75">
      <c r="I915" s="93"/>
    </row>
    <row r="916" ht="12.75">
      <c r="I916" s="93"/>
    </row>
    <row r="917" ht="12.75">
      <c r="I917" s="93"/>
    </row>
    <row r="918" ht="12.75">
      <c r="I918" s="93"/>
    </row>
    <row r="919" ht="12.75">
      <c r="I919" s="93"/>
    </row>
    <row r="920" ht="12.75">
      <c r="I920" s="93"/>
    </row>
    <row r="921" ht="12.75">
      <c r="I921" s="93"/>
    </row>
    <row r="922" ht="12.75">
      <c r="I922" s="93"/>
    </row>
    <row r="923" ht="12.75">
      <c r="I923" s="93"/>
    </row>
    <row r="924" ht="12.75">
      <c r="I924" s="93"/>
    </row>
    <row r="925" ht="12.75">
      <c r="I925" s="93"/>
    </row>
    <row r="926" ht="12.75">
      <c r="I926" s="93"/>
    </row>
    <row r="927" ht="12.75">
      <c r="I927" s="93"/>
    </row>
    <row r="928" ht="12.75">
      <c r="I928" s="93"/>
    </row>
    <row r="929" ht="12.75">
      <c r="I929" s="93"/>
    </row>
    <row r="930" ht="12.75">
      <c r="I930" s="93"/>
    </row>
    <row r="931" ht="12.75">
      <c r="I931" s="93"/>
    </row>
    <row r="932" ht="12.75">
      <c r="I932" s="93"/>
    </row>
    <row r="933" ht="12.75">
      <c r="I933" s="93"/>
    </row>
    <row r="934" ht="12.75">
      <c r="I934" s="93"/>
    </row>
    <row r="935" ht="12.75">
      <c r="I935" s="93"/>
    </row>
    <row r="936" ht="12.75">
      <c r="I936" s="93"/>
    </row>
    <row r="937" ht="12.75">
      <c r="I937" s="93"/>
    </row>
    <row r="938" ht="12.75">
      <c r="I938" s="93"/>
    </row>
    <row r="939" ht="12.75">
      <c r="I939" s="93"/>
    </row>
    <row r="940" ht="12.75">
      <c r="I940" s="93"/>
    </row>
    <row r="941" ht="12.75">
      <c r="I941" s="93"/>
    </row>
    <row r="942" ht="12.75">
      <c r="I942" s="93"/>
    </row>
    <row r="943" ht="12.75">
      <c r="I943" s="93"/>
    </row>
    <row r="944" ht="12.75">
      <c r="I944" s="93"/>
    </row>
    <row r="945" ht="12.75">
      <c r="I945" s="93"/>
    </row>
    <row r="946" ht="12.75">
      <c r="I946" s="93"/>
    </row>
    <row r="947" ht="12.75">
      <c r="I947" s="93"/>
    </row>
    <row r="948" ht="12.75">
      <c r="I948" s="93"/>
    </row>
    <row r="949" ht="12.75">
      <c r="I949" s="93"/>
    </row>
    <row r="950" ht="12.75">
      <c r="I950" s="93"/>
    </row>
    <row r="951" ht="12.75">
      <c r="I951" s="93"/>
    </row>
    <row r="952" ht="12.75">
      <c r="I952" s="93"/>
    </row>
    <row r="953" ht="12.75">
      <c r="I953" s="93"/>
    </row>
    <row r="954" ht="12.75">
      <c r="I954" s="93"/>
    </row>
    <row r="955" ht="12.75">
      <c r="I955" s="93"/>
    </row>
    <row r="956" ht="12.75">
      <c r="I956" s="93"/>
    </row>
    <row r="957" ht="12.75">
      <c r="I957" s="93"/>
    </row>
    <row r="958" ht="12.75">
      <c r="I958" s="93"/>
    </row>
    <row r="959" ht="12.75">
      <c r="I959" s="93"/>
    </row>
    <row r="960" ht="12.75">
      <c r="I960" s="93"/>
    </row>
    <row r="961" ht="12.75">
      <c r="I961" s="93"/>
    </row>
    <row r="962" ht="12.75">
      <c r="I962" s="93"/>
    </row>
    <row r="963" ht="12.75">
      <c r="I963" s="93"/>
    </row>
    <row r="964" ht="12.75">
      <c r="I964" s="93"/>
    </row>
    <row r="965" ht="12.75">
      <c r="I965" s="93"/>
    </row>
    <row r="966" ht="12.75">
      <c r="I966" s="93"/>
    </row>
    <row r="967" ht="12.75">
      <c r="I967" s="93"/>
    </row>
    <row r="968" ht="12.75">
      <c r="I968" s="93"/>
    </row>
    <row r="969" ht="12.75">
      <c r="I969" s="93"/>
    </row>
    <row r="970" ht="12.75">
      <c r="I970" s="93"/>
    </row>
    <row r="971" ht="12.75">
      <c r="I971" s="93"/>
    </row>
    <row r="972" ht="12.75">
      <c r="I972" s="93"/>
    </row>
    <row r="973" ht="12.75">
      <c r="I973" s="93"/>
    </row>
    <row r="974" ht="12.75">
      <c r="I974" s="93"/>
    </row>
    <row r="975" ht="12.75">
      <c r="I975" s="93"/>
    </row>
    <row r="976" ht="12.75">
      <c r="I976" s="93"/>
    </row>
    <row r="977" ht="12.75">
      <c r="I977" s="93"/>
    </row>
    <row r="978" ht="12.75">
      <c r="I978" s="93"/>
    </row>
    <row r="979" ht="12.75">
      <c r="I979" s="93"/>
    </row>
    <row r="980" ht="12.75">
      <c r="I980" s="93"/>
    </row>
    <row r="981" ht="12.75">
      <c r="I981" s="93"/>
    </row>
    <row r="982" ht="12.75">
      <c r="I982" s="93"/>
    </row>
    <row r="983" ht="12.75">
      <c r="I983" s="93"/>
    </row>
    <row r="984" ht="12.75">
      <c r="I984" s="93"/>
    </row>
    <row r="985" ht="12.75">
      <c r="I985" s="93"/>
    </row>
    <row r="986" ht="12.75">
      <c r="I986" s="93"/>
    </row>
    <row r="987" ht="12.75">
      <c r="I987" s="93"/>
    </row>
    <row r="988" ht="12.75">
      <c r="I988" s="93"/>
    </row>
    <row r="989" ht="12.75">
      <c r="I989" s="93"/>
    </row>
    <row r="990" ht="12.75">
      <c r="I990" s="93"/>
    </row>
    <row r="991" ht="12.75">
      <c r="I991" s="93"/>
    </row>
    <row r="992" ht="12.75">
      <c r="I992" s="93"/>
    </row>
    <row r="993" ht="12.75">
      <c r="I993" s="93"/>
    </row>
    <row r="994" ht="12.75">
      <c r="I994" s="93"/>
    </row>
    <row r="995" ht="12.75">
      <c r="I995" s="93"/>
    </row>
    <row r="996" ht="12.75">
      <c r="I996" s="93"/>
    </row>
    <row r="997" ht="12.75">
      <c r="I997" s="93"/>
    </row>
    <row r="998" ht="12.75">
      <c r="I998" s="93"/>
    </row>
    <row r="999" ht="12.75">
      <c r="I999" s="93"/>
    </row>
    <row r="1000" ht="12.75">
      <c r="I1000" s="93"/>
    </row>
    <row r="1001" ht="12.75">
      <c r="I1001" s="93"/>
    </row>
    <row r="1002" ht="12.75">
      <c r="I1002" s="93"/>
    </row>
    <row r="1003" ht="12.75">
      <c r="I1003" s="93"/>
    </row>
    <row r="1004" ht="12.75">
      <c r="I1004" s="93"/>
    </row>
    <row r="1005" ht="12.75">
      <c r="I1005" s="93"/>
    </row>
    <row r="1006" ht="12.75">
      <c r="I1006" s="93"/>
    </row>
    <row r="1007" ht="12.75">
      <c r="I1007" s="93"/>
    </row>
    <row r="1008" ht="12.75">
      <c r="I1008" s="93"/>
    </row>
    <row r="1009" ht="12.75">
      <c r="I1009" s="93"/>
    </row>
    <row r="1010" ht="12.75">
      <c r="I1010" s="93"/>
    </row>
    <row r="1011" ht="12.75">
      <c r="I1011" s="93"/>
    </row>
    <row r="1012" ht="12.75">
      <c r="I1012" s="93"/>
    </row>
    <row r="1013" ht="12.75">
      <c r="I1013" s="93"/>
    </row>
    <row r="1014" ht="12.75">
      <c r="I1014" s="93"/>
    </row>
    <row r="1015" ht="12.75">
      <c r="I1015" s="93"/>
    </row>
    <row r="1016" ht="12.75">
      <c r="I1016" s="93"/>
    </row>
    <row r="1017" ht="12.75">
      <c r="I1017" s="93"/>
    </row>
    <row r="1018" ht="12.75">
      <c r="I1018" s="93"/>
    </row>
    <row r="1019" ht="12.75">
      <c r="I1019" s="93"/>
    </row>
    <row r="1020" ht="12.75">
      <c r="I1020" s="93"/>
    </row>
    <row r="1021" ht="12.75">
      <c r="I1021" s="93"/>
    </row>
    <row r="1022" ht="12.75">
      <c r="I1022" s="93"/>
    </row>
    <row r="1023" ht="12.75">
      <c r="I1023" s="93"/>
    </row>
    <row r="1024" ht="12.75">
      <c r="I1024" s="93"/>
    </row>
    <row r="1025" ht="12.75">
      <c r="I1025" s="93"/>
    </row>
    <row r="1026" ht="12.75">
      <c r="I1026" s="93"/>
    </row>
    <row r="1027" ht="12.75">
      <c r="I1027" s="93"/>
    </row>
    <row r="1028" ht="12.75">
      <c r="I1028" s="93"/>
    </row>
    <row r="1029" ht="12.75">
      <c r="I1029" s="93"/>
    </row>
    <row r="1030" ht="12.75">
      <c r="I1030" s="93"/>
    </row>
    <row r="1031" ht="12.75">
      <c r="I1031" s="93"/>
    </row>
    <row r="1032" ht="12.75">
      <c r="I1032" s="93"/>
    </row>
    <row r="1033" ht="12.75">
      <c r="I1033" s="93"/>
    </row>
    <row r="1034" ht="12.75">
      <c r="I1034" s="93"/>
    </row>
    <row r="1035" ht="12.75">
      <c r="I1035" s="93"/>
    </row>
    <row r="1036" ht="12.75">
      <c r="I1036" s="93"/>
    </row>
    <row r="1037" ht="12.75">
      <c r="I1037" s="93"/>
    </row>
    <row r="1038" ht="12.75">
      <c r="I1038" s="93"/>
    </row>
    <row r="1039" ht="12.75">
      <c r="I1039" s="93"/>
    </row>
    <row r="1040" ht="12.75">
      <c r="I1040" s="93"/>
    </row>
    <row r="1041" ht="12.75">
      <c r="I1041" s="93"/>
    </row>
    <row r="1042" ht="12.75">
      <c r="I1042" s="93"/>
    </row>
    <row r="1043" ht="12.75">
      <c r="I1043" s="93"/>
    </row>
    <row r="1044" ht="12.75">
      <c r="I1044" s="93"/>
    </row>
    <row r="1045" ht="12.75">
      <c r="I1045" s="93"/>
    </row>
    <row r="1046" ht="12.75">
      <c r="I1046" s="93"/>
    </row>
    <row r="1047" ht="12.75">
      <c r="I1047" s="93"/>
    </row>
    <row r="1048" ht="12.75">
      <c r="I1048" s="93"/>
    </row>
    <row r="1049" ht="12.75">
      <c r="I1049" s="93"/>
    </row>
    <row r="1050" ht="12.75">
      <c r="I1050" s="93"/>
    </row>
    <row r="1051" ht="12.75">
      <c r="I1051" s="93"/>
    </row>
    <row r="1052" ht="12.75">
      <c r="I1052" s="93"/>
    </row>
    <row r="1053" ht="12.75">
      <c r="I1053" s="93"/>
    </row>
    <row r="1054" ht="12.75">
      <c r="I1054" s="93"/>
    </row>
    <row r="1055" ht="12.75">
      <c r="I1055" s="93"/>
    </row>
    <row r="1056" ht="12.75">
      <c r="I1056" s="93"/>
    </row>
    <row r="1057" ht="12.75">
      <c r="I1057" s="93"/>
    </row>
    <row r="1058" ht="12.75">
      <c r="I1058" s="93"/>
    </row>
    <row r="1059" ht="12.75">
      <c r="I1059" s="93"/>
    </row>
    <row r="1060" ht="12.75">
      <c r="I1060" s="93"/>
    </row>
    <row r="1061" ht="12.75">
      <c r="I1061" s="93"/>
    </row>
    <row r="1062" ht="12.75">
      <c r="I1062" s="93"/>
    </row>
    <row r="1063" ht="12.75">
      <c r="I1063" s="93"/>
    </row>
    <row r="1064" ht="12.75">
      <c r="I1064" s="93"/>
    </row>
    <row r="1065" ht="12.75">
      <c r="I1065" s="93"/>
    </row>
    <row r="1066" ht="12.75">
      <c r="I1066" s="93"/>
    </row>
    <row r="1067" ht="12.75">
      <c r="I1067" s="93"/>
    </row>
    <row r="1068" ht="12.75">
      <c r="I1068" s="93"/>
    </row>
    <row r="1069" ht="12.75">
      <c r="I1069" s="93"/>
    </row>
    <row r="1070" ht="12.75">
      <c r="I1070" s="93"/>
    </row>
    <row r="1071" ht="12.75">
      <c r="I1071" s="93"/>
    </row>
    <row r="1072" ht="12.75">
      <c r="I1072" s="93"/>
    </row>
    <row r="1073" ht="12.75">
      <c r="I1073" s="93"/>
    </row>
    <row r="1074" ht="12.75">
      <c r="I1074" s="93"/>
    </row>
    <row r="1075" ht="12.75">
      <c r="I1075" s="93"/>
    </row>
    <row r="1076" ht="12.75">
      <c r="I1076" s="93"/>
    </row>
    <row r="1077" ht="12.75">
      <c r="I1077" s="93"/>
    </row>
    <row r="1078" ht="12.75">
      <c r="I1078" s="93"/>
    </row>
    <row r="1079" ht="12.75">
      <c r="I1079" s="93"/>
    </row>
    <row r="1080" ht="12.75">
      <c r="I1080" s="93"/>
    </row>
    <row r="1081" ht="12.75">
      <c r="I1081" s="93"/>
    </row>
    <row r="1082" ht="12.75">
      <c r="I1082" s="93"/>
    </row>
    <row r="1083" ht="12.75">
      <c r="I1083" s="93"/>
    </row>
    <row r="1084" ht="12.75">
      <c r="I1084" s="93"/>
    </row>
    <row r="1085" ht="12.75">
      <c r="I1085" s="93"/>
    </row>
    <row r="1086" ht="12.75">
      <c r="I1086" s="93"/>
    </row>
    <row r="1087" ht="12.75">
      <c r="I1087" s="93"/>
    </row>
    <row r="1088" ht="12.75">
      <c r="I1088" s="93"/>
    </row>
    <row r="1089" ht="12.75">
      <c r="I1089" s="93"/>
    </row>
    <row r="1090" ht="12.75">
      <c r="I1090" s="93"/>
    </row>
    <row r="1091" ht="12.75">
      <c r="I1091" s="93"/>
    </row>
    <row r="1092" ht="12.75">
      <c r="I1092" s="93"/>
    </row>
    <row r="1093" ht="12.75">
      <c r="I1093" s="93"/>
    </row>
    <row r="1094" ht="12.75">
      <c r="I1094" s="93"/>
    </row>
    <row r="1095" ht="12.75">
      <c r="I1095" s="93"/>
    </row>
    <row r="1096" ht="12.75">
      <c r="I1096" s="93"/>
    </row>
    <row r="1097" ht="12.75">
      <c r="I1097" s="93"/>
    </row>
    <row r="1098" ht="12.75">
      <c r="I1098" s="93"/>
    </row>
    <row r="1099" ht="12.75">
      <c r="I1099" s="93"/>
    </row>
    <row r="1100" ht="12.75">
      <c r="I1100" s="93"/>
    </row>
    <row r="1101" ht="12.75">
      <c r="I1101" s="93"/>
    </row>
    <row r="1102" ht="12.75">
      <c r="I1102" s="93"/>
    </row>
    <row r="1103" ht="12.75">
      <c r="I1103" s="93"/>
    </row>
    <row r="1104" ht="12.75">
      <c r="I1104" s="93"/>
    </row>
    <row r="1105" ht="12.75">
      <c r="I1105" s="93"/>
    </row>
    <row r="1106" ht="12.75">
      <c r="I1106" s="93"/>
    </row>
    <row r="1107" ht="12.75">
      <c r="I1107" s="93"/>
    </row>
    <row r="1108" ht="12.75">
      <c r="I1108" s="93"/>
    </row>
    <row r="1109" ht="12.75">
      <c r="I1109" s="93"/>
    </row>
    <row r="1110" ht="12.75">
      <c r="I1110" s="93"/>
    </row>
    <row r="1111" ht="12.75">
      <c r="I1111" s="93"/>
    </row>
    <row r="1112" ht="12.75">
      <c r="I1112" s="93"/>
    </row>
    <row r="1113" ht="12.75">
      <c r="I1113" s="93"/>
    </row>
    <row r="1114" ht="12.75">
      <c r="I1114" s="93"/>
    </row>
    <row r="1115" ht="12.75">
      <c r="I1115" s="93"/>
    </row>
    <row r="1116" ht="12.75">
      <c r="I1116" s="93"/>
    </row>
    <row r="1117" ht="12.75">
      <c r="I1117" s="93"/>
    </row>
    <row r="1118" ht="12.75">
      <c r="I1118" s="93"/>
    </row>
    <row r="1119" ht="12.75">
      <c r="I1119" s="93"/>
    </row>
    <row r="1120" ht="12.75">
      <c r="I1120" s="93"/>
    </row>
    <row r="1121" ht="12.75">
      <c r="I1121" s="93"/>
    </row>
    <row r="1122" ht="12.75">
      <c r="I1122" s="93"/>
    </row>
    <row r="1123" ht="12.75">
      <c r="I1123" s="93"/>
    </row>
    <row r="1124" ht="12.75">
      <c r="I1124" s="93"/>
    </row>
    <row r="1125" ht="12.75">
      <c r="I1125" s="93"/>
    </row>
    <row r="1126" ht="12.75">
      <c r="I1126" s="93"/>
    </row>
    <row r="1127" ht="12.75">
      <c r="I1127" s="93"/>
    </row>
    <row r="1128" ht="12.75">
      <c r="I1128" s="93"/>
    </row>
    <row r="1129" ht="12.75">
      <c r="I1129" s="93"/>
    </row>
    <row r="1130" ht="12.75">
      <c r="I1130" s="93"/>
    </row>
    <row r="1131" ht="12.75">
      <c r="I1131" s="93"/>
    </row>
    <row r="1132" ht="12.75">
      <c r="I1132" s="93"/>
    </row>
    <row r="1133" ht="12.75">
      <c r="I1133" s="93"/>
    </row>
    <row r="1134" ht="12.75">
      <c r="I1134" s="93"/>
    </row>
    <row r="1135" ht="12.75">
      <c r="I1135" s="93"/>
    </row>
    <row r="1136" ht="12.75">
      <c r="I1136" s="93"/>
    </row>
    <row r="1137" ht="12.75">
      <c r="I1137" s="93"/>
    </row>
    <row r="1138" ht="12.75">
      <c r="I1138" s="93"/>
    </row>
    <row r="1139" ht="12.75">
      <c r="I1139" s="93"/>
    </row>
    <row r="1140" ht="12.75">
      <c r="I1140" s="93"/>
    </row>
    <row r="1141" ht="12.75">
      <c r="I1141" s="93"/>
    </row>
    <row r="1142" ht="12.75">
      <c r="I1142" s="93"/>
    </row>
    <row r="1143" ht="12.75">
      <c r="I1143" s="93"/>
    </row>
    <row r="1144" ht="12.75">
      <c r="I1144" s="93"/>
    </row>
    <row r="1145" ht="12.75">
      <c r="I1145" s="93"/>
    </row>
    <row r="1146" ht="12.75">
      <c r="I1146" s="93"/>
    </row>
    <row r="1147" ht="12.75">
      <c r="I1147" s="93"/>
    </row>
    <row r="1148" ht="12.75">
      <c r="I1148" s="93"/>
    </row>
    <row r="1149" ht="12.75">
      <c r="I1149" s="93"/>
    </row>
    <row r="1150" ht="12.75">
      <c r="I1150" s="93"/>
    </row>
    <row r="1151" ht="12.75">
      <c r="I1151" s="93"/>
    </row>
    <row r="1152" ht="12.75">
      <c r="I1152" s="93"/>
    </row>
    <row r="1153" ht="12.75">
      <c r="I1153" s="93"/>
    </row>
    <row r="1154" ht="12.75">
      <c r="I1154" s="93"/>
    </row>
    <row r="1155" ht="12.75">
      <c r="I1155" s="93"/>
    </row>
    <row r="1156" ht="12.75">
      <c r="I1156" s="93"/>
    </row>
    <row r="1157" ht="12.75">
      <c r="I1157" s="93"/>
    </row>
    <row r="1158" ht="12.75">
      <c r="I1158" s="93"/>
    </row>
    <row r="1159" ht="12.75">
      <c r="I1159" s="93"/>
    </row>
    <row r="1160" ht="12.75">
      <c r="I1160" s="93"/>
    </row>
    <row r="1161" ht="12.75">
      <c r="I1161" s="93"/>
    </row>
    <row r="1162" ht="12.75">
      <c r="I1162" s="93"/>
    </row>
    <row r="1163" ht="12.75">
      <c r="I1163" s="93"/>
    </row>
    <row r="1164" ht="12.75">
      <c r="I1164" s="93"/>
    </row>
    <row r="1165" ht="12.75">
      <c r="I1165" s="93"/>
    </row>
    <row r="1166" ht="12.75">
      <c r="I1166" s="93"/>
    </row>
    <row r="1167" ht="12.75">
      <c r="I1167" s="93"/>
    </row>
    <row r="1168" ht="12.75">
      <c r="I1168" s="93"/>
    </row>
    <row r="1169" ht="12.75">
      <c r="I1169" s="93"/>
    </row>
    <row r="1170" ht="12.75">
      <c r="I1170" s="93"/>
    </row>
    <row r="1171" ht="12.75">
      <c r="I1171" s="93"/>
    </row>
    <row r="1172" ht="12.75">
      <c r="I1172" s="93"/>
    </row>
    <row r="1173" ht="12.75">
      <c r="I1173" s="93"/>
    </row>
    <row r="1174" ht="12.75">
      <c r="I1174" s="93"/>
    </row>
    <row r="1175" ht="12.75">
      <c r="I1175" s="93"/>
    </row>
    <row r="1176" ht="12.75">
      <c r="I1176" s="93"/>
    </row>
    <row r="1177" ht="12.75">
      <c r="I1177" s="93"/>
    </row>
    <row r="1178" ht="12.75">
      <c r="I1178" s="93"/>
    </row>
    <row r="1179" ht="12.75">
      <c r="I1179" s="93"/>
    </row>
    <row r="1180" ht="12.75">
      <c r="I1180" s="93"/>
    </row>
    <row r="1181" ht="12.75">
      <c r="I1181" s="93"/>
    </row>
    <row r="1182" ht="12.75">
      <c r="I1182" s="93"/>
    </row>
    <row r="1183" ht="12.75">
      <c r="I1183" s="93"/>
    </row>
    <row r="1184" ht="12.75">
      <c r="I1184" s="93"/>
    </row>
    <row r="1185" ht="12.75">
      <c r="I1185" s="93"/>
    </row>
    <row r="1186" ht="12.75">
      <c r="I1186" s="93"/>
    </row>
    <row r="1187" ht="12.75">
      <c r="I1187" s="93"/>
    </row>
    <row r="1188" ht="12.75">
      <c r="I1188" s="93"/>
    </row>
    <row r="1189" ht="12.75">
      <c r="I1189" s="93"/>
    </row>
    <row r="1190" ht="12.75">
      <c r="I1190" s="93"/>
    </row>
    <row r="1191" ht="12.75">
      <c r="I1191" s="93"/>
    </row>
    <row r="1192" ht="12.75">
      <c r="I1192" s="93"/>
    </row>
    <row r="1193" ht="12.75">
      <c r="I1193" s="93"/>
    </row>
    <row r="1194" ht="12.75">
      <c r="I1194" s="93"/>
    </row>
    <row r="1195" ht="12.75">
      <c r="I1195" s="93"/>
    </row>
    <row r="1196" ht="12.75">
      <c r="I1196" s="93"/>
    </row>
    <row r="1197" ht="12.75">
      <c r="I1197" s="93"/>
    </row>
    <row r="1198" ht="12.75">
      <c r="I1198" s="93"/>
    </row>
    <row r="1199" ht="12.75">
      <c r="I1199" s="93"/>
    </row>
    <row r="1200" ht="12.75">
      <c r="I1200" s="93"/>
    </row>
    <row r="1201" ht="12.75">
      <c r="I1201" s="93"/>
    </row>
    <row r="1202" ht="12.75">
      <c r="I1202" s="93"/>
    </row>
    <row r="1203" ht="12.75">
      <c r="I1203" s="93"/>
    </row>
    <row r="1204" ht="12.75">
      <c r="I1204" s="93"/>
    </row>
    <row r="1205" ht="12.75">
      <c r="I1205" s="93"/>
    </row>
    <row r="1206" ht="12.75">
      <c r="I1206" s="93"/>
    </row>
    <row r="1207" ht="12.75">
      <c r="I1207" s="93"/>
    </row>
    <row r="1208" ht="12.75">
      <c r="I1208" s="93"/>
    </row>
    <row r="1209" ht="12.75">
      <c r="I1209" s="93"/>
    </row>
    <row r="1210" ht="12.75">
      <c r="I1210" s="93"/>
    </row>
    <row r="1211" ht="12.75">
      <c r="I1211" s="93"/>
    </row>
    <row r="1212" ht="12.75">
      <c r="I1212" s="93"/>
    </row>
    <row r="1213" ht="12.75">
      <c r="I1213" s="93"/>
    </row>
    <row r="1214" ht="12.75">
      <c r="I1214" s="93"/>
    </row>
    <row r="1215" ht="12.75">
      <c r="I1215" s="93"/>
    </row>
    <row r="1216" ht="12.75">
      <c r="I1216" s="93"/>
    </row>
    <row r="1217" ht="12.75">
      <c r="I1217" s="93"/>
    </row>
    <row r="1218" ht="12.75">
      <c r="I1218" s="93"/>
    </row>
    <row r="1219" ht="12.75">
      <c r="I1219" s="93"/>
    </row>
    <row r="1220" ht="12.75">
      <c r="I1220" s="93"/>
    </row>
    <row r="1221" ht="12.75">
      <c r="I1221" s="93"/>
    </row>
    <row r="1222" ht="12.75">
      <c r="I1222" s="93"/>
    </row>
    <row r="1223" ht="12.75">
      <c r="I1223" s="93"/>
    </row>
    <row r="1224" ht="12.75">
      <c r="I1224" s="93"/>
    </row>
    <row r="1225" ht="12.75">
      <c r="I1225" s="93"/>
    </row>
    <row r="1226" ht="12.75">
      <c r="I1226" s="93"/>
    </row>
    <row r="1227" ht="12.75">
      <c r="I1227" s="93"/>
    </row>
    <row r="1228" ht="12.75">
      <c r="I1228" s="93"/>
    </row>
    <row r="1229" ht="12.75">
      <c r="I1229" s="93"/>
    </row>
  </sheetData>
  <sheetProtection password="CC02" sheet="1"/>
  <mergeCells count="1">
    <mergeCell ref="G11:I11"/>
  </mergeCells>
  <printOptions/>
  <pageMargins left="0.75" right="0.34" top="0.74" bottom="0.22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sinyee</dc:creator>
  <cp:keywords/>
  <dc:description/>
  <cp:lastModifiedBy>sinyee</cp:lastModifiedBy>
  <cp:lastPrinted>2009-08-28T08:40:05Z</cp:lastPrinted>
  <dcterms:created xsi:type="dcterms:W3CDTF">1997-08-20T04:01:58Z</dcterms:created>
  <dcterms:modified xsi:type="dcterms:W3CDTF">2009-08-28T08:57:03Z</dcterms:modified>
  <cp:category/>
  <cp:version/>
  <cp:contentType/>
  <cp:contentStatus/>
</cp:coreProperties>
</file>